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R12" i="4"/>
  <c r="S12" i="4"/>
  <c r="P12" i="4"/>
  <c r="U13" i="4" l="1"/>
  <c r="U12" i="4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<sst xmlns="http://schemas.openxmlformats.org/spreadsheetml/2006/main" count="45" uniqueCount="32">
  <si>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</si>
  <si>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</si>
  <si>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</si>
  <si>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</si>
  <si>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</si>
  <si>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</si>
  <si>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</si>
  <si>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</si>
  <si>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</si>
  <si>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</si>
  <si>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</si>
  <si>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</si>
  <si>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</si>
  <si>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</si>
  <si>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</si>
  <si>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</si>
  <si>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</si>
  <si>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</si>
  <si>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</si>
  <si>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</si>
  <si>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</si>
  <si>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</si>
  <si>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</si>
  <si>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</si>
  <si>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</si>
  <si>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</si>
  <si>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</si>
  <si>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</si>
  <si>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</si>
  <si>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</si>
  <si>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СЕРПЕНЬ 2022</t>
  </si>
  <si>
    <t>СЕРПЕНЬ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</si>
</sst>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3" zoomScaleNormal="100" zoomScaleSheetLayoutView="100" workbookViewId="0">
      <selection activeCell="Q13" sqref="Q13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18</v>
      </c>
      <c r="F12" s="36">
        <v>6808.7</v>
      </c>
      <c r="G12" s="36">
        <v>2042.61</v>
      </c>
      <c r="H12" s="36"/>
      <c r="I12" s="36">
        <v>3404.35</v>
      </c>
      <c r="J12" s="36">
        <v>469.57</v>
      </c>
      <c r="K12" s="36"/>
      <c r="L12" s="36">
        <v>2543.48</v>
      </c>
      <c r="M12" s="36"/>
      <c r="N12" s="36">
        <v>325.57</v>
      </c>
      <c r="O12" s="36">
        <f>N12+M12+L12+K12+J12+I12+H12+G12+F12</f>
        <v>15594.279999999999</v>
      </c>
      <c r="P12" s="36">
        <f>O12*0.01</f>
        <v>155.94280000000001</v>
      </c>
      <c r="Q12" s="36">
        <v>5000</v>
      </c>
      <c r="R12" s="36">
        <f>O12*0.18</f>
        <v>2806.9703999999997</v>
      </c>
      <c r="S12" s="36">
        <f>O12*0.015</f>
        <v>233.91419999999997</v>
      </c>
      <c r="T12" s="36">
        <f>S12+R12+Q12+P12</f>
        <v>8196.8274000000001</v>
      </c>
      <c r="U12" s="36">
        <f>O12-P12-Q12-R12-S12</f>
        <v>7397.4525999999978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20</v>
      </c>
      <c r="F13" s="36">
        <v>6086.96</v>
      </c>
      <c r="G13" s="36">
        <v>1826.09</v>
      </c>
      <c r="H13" s="36"/>
      <c r="I13" s="36">
        <v>3043.48</v>
      </c>
      <c r="J13" s="36">
        <v>695.65</v>
      </c>
      <c r="K13" s="36"/>
      <c r="L13" s="36">
        <v>8115.49</v>
      </c>
      <c r="M13" s="36"/>
      <c r="N13" s="36">
        <v>361.74</v>
      </c>
      <c r="O13" s="36">
        <f>N13+M13+L13+K13+J13+I13+H13+G13+F13</f>
        <v>20129.41</v>
      </c>
      <c r="P13" s="36">
        <f>O13*0.01</f>
        <v>201.29410000000001</v>
      </c>
      <c r="Q13" s="36">
        <v>3000</v>
      </c>
      <c r="R13" s="36">
        <f>O13*0.18</f>
        <v>3623.2937999999999</v>
      </c>
      <c r="S13" s="36">
        <f>O13*0.015</f>
        <v>301.94114999999999</v>
      </c>
      <c r="T13" s="36">
        <f>S13+R13+Q13+P13</f>
        <v>7126.5290500000001</v>
      </c>
      <c r="U13" s="36">
        <f>O13-P13-Q13-R13-S13</f>
        <v>13002.880950000001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12895.66</v>
      </c>
      <c r="G17" s="38">
        <f t="shared" ref="G17:U17" si="0">G12+G13+G14+G15+G16</f>
        <v>3868.7</v>
      </c>
      <c r="H17" s="38">
        <f t="shared" si="0"/>
        <v>0</v>
      </c>
      <c r="I17" s="38">
        <f t="shared" si="0"/>
        <v>6447.83</v>
      </c>
      <c r="J17" s="38">
        <f t="shared" si="0"/>
        <v>1165.22</v>
      </c>
      <c r="K17" s="38">
        <f t="shared" si="0"/>
        <v>0</v>
      </c>
      <c r="L17" s="38">
        <f t="shared" si="0"/>
        <v>10658.97</v>
      </c>
      <c r="M17" s="38">
        <f t="shared" si="0"/>
        <v>0</v>
      </c>
      <c r="N17" s="38">
        <f t="shared" si="0"/>
        <v>687.31</v>
      </c>
      <c r="O17" s="38">
        <f t="shared" si="0"/>
        <v>35723.69</v>
      </c>
      <c r="P17" s="38">
        <f t="shared" si="0"/>
        <v>357.23689999999999</v>
      </c>
      <c r="Q17" s="38">
        <f t="shared" si="0"/>
        <v>8000</v>
      </c>
      <c r="R17" s="38">
        <f t="shared" si="0"/>
        <v>6430.2641999999996</v>
      </c>
      <c r="S17" s="38">
        <f t="shared" si="0"/>
        <v>535.85534999999993</v>
      </c>
      <c r="T17" s="38">
        <f t="shared" si="0"/>
        <v>15323.356449999999</v>
      </c>
      <c r="U17" s="38">
        <f t="shared" si="0"/>
        <v>20400.333549999999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