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340" windowHeight="6450" activeTab="0"/>
  </bookViews>
  <sheets>
    <sheet name="Доходи (3)" sheetId="1" r:id="rId1"/>
  </sheets>
  <definedNames>
    <definedName name="_xlnm.Print_Area" localSheetId="0">'Доходи (3)'!$A$1:$H$69</definedName>
  </definedNames>
  <calcPr fullCalcOnLoad="1"/>
</workbook>
</file>

<file path=xl/sharedStrings.xml><?xml version="1.0" encoding="utf-8"?>
<sst xmlns="http://schemas.openxmlformats.org/spreadsheetml/2006/main" count="69" uniqueCount="64">
  <si>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</si>
  <si>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</si>
  <si>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</si>
  <si>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</si>
  <si>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</si>
  <si>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</si>
  <si>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</si>
  <si>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</si>
  <si>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</si>
  <si>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</si>
  <si>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</si>
  <si>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</si>
  <si>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</si>
  <si>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</si>
  <si>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</si>
  <si>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</si>
  <si>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</si>
  <si>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</si>
  <si>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>Рентна плата за користування надрами для видобування природнього газу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</si>
  <si>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</si>
  <si>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</si>
  <si>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</si>
  <si>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</si>
  <si>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</si>
  <si>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</si>
  <si>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</si>
  <si>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</si>
  <si>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</si>
  <si>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</si>
  <si>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</si>
  <si>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</si>
  <si>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</si>
  <si>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</si>
  <si>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</si>
  <si>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>Податок  та збір на доходи  фізичних осіб</t>
  </si>
  <si>
    <t>Інші  надходження</t>
  </si>
  <si>
    <t xml:space="preserve"> Начальник фінансового управління </t>
  </si>
  <si>
    <t>Субвенції з місцнвого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</si>
  <si>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</si>
  <si>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</si>
  <si>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</si>
  <si>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</si>
  <si>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</si>
  <si>
    <t>Субвенція з місцевого бюджету на здійснення природоохоронних заходів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</si>
  <si>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</si>
  <si>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</si>
  <si>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Дотація з місцевих бюджетів іншим місцевим бюджетам</t>
  </si>
  <si>
    <t xml:space="preserve"> План з урахуванням змін на  2019 рік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</si>
  <si>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</si>
  <si>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надходження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</si>
  <si>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</si>
  <si>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</si>
  <si>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</t>
  </si>
  <si>
    <t>Субвенція з місцевого бюджету на здійснення переданих видатків у сфері освіти за рахунок коштів освітньої субвенції</t>
  </si>
  <si>
    <t>Відшкодування втрат сільськогосподарського та лісогосподарського виробництва</t>
  </si>
  <si>
    <t xml:space="preserve"> Надходження за 2019 рік</t>
  </si>
  <si>
    <t xml:space="preserve"> Відсоток виконання до плану  на  2019 рік </t>
  </si>
  <si>
    <t>Збільшення/ зменшення надходжень  за  2019 р. до  надходжень за  2018 р. (+;-)</t>
  </si>
  <si>
    <t>Ганна Кравчук</t>
  </si>
  <si>
    <t>за  доходами  загального та спеціального фондів  за 2019 рік</t>
  </si>
  <si>
    <t xml:space="preserve">Інформація про виконання Коломийського районного бюджету 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</si>
  <si>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</si>
  <si>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</si>
  <si>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 xml:space="preserve"> Надходження за 2018 рік (в умовах змін)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</si>
</sst>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  <numFmt numFmtId="188" formatCode="General_)"/>
  </numFmts>
  <fonts count="44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ourier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8" fontId="9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2" fontId="3" fillId="33" borderId="10" xfId="53" applyNumberFormat="1" applyFont="1" applyFill="1" applyBorder="1" applyAlignment="1" applyProtection="1">
      <alignment horizontal="center" vertical="center" wrapText="1"/>
      <protection/>
    </xf>
    <xf numFmtId="172" fontId="3" fillId="34" borderId="10" xfId="53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38" borderId="10" xfId="53" applyNumberFormat="1" applyFont="1" applyFill="1" applyBorder="1" applyAlignment="1" applyProtection="1">
      <alignment horizontal="center" vertical="center" wrapText="1"/>
      <protection/>
    </xf>
    <xf numFmtId="3" fontId="3" fillId="38" borderId="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34" borderId="10" xfId="53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172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2" fontId="3" fillId="34" borderId="10" xfId="53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3" fillId="34" borderId="10" xfId="0" applyFont="1" applyFill="1" applyBorder="1" applyAlignment="1" applyProtection="1">
      <alignment vertical="center" wrapText="1"/>
      <protection hidden="1"/>
    </xf>
    <xf numFmtId="2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87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3" fillId="34" borderId="10" xfId="53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" fontId="4" fillId="0" borderId="15" xfId="53" applyNumberFormat="1" applyFont="1" applyFill="1" applyBorder="1" applyAlignment="1" applyProtection="1">
      <alignment horizontal="center" vertical="center" wrapText="1"/>
      <protection/>
    </xf>
    <xf numFmtId="187" fontId="4" fillId="0" borderId="16" xfId="0" applyNumberFormat="1" applyFont="1" applyBorder="1" applyAlignment="1">
      <alignment horizontal="center" vertical="center"/>
    </xf>
    <xf numFmtId="2" fontId="3" fillId="33" borderId="10" xfId="53" applyNumberFormat="1" applyFont="1" applyFill="1" applyBorder="1" applyAlignment="1" applyProtection="1">
      <alignment horizontal="center" vertical="center" wrapText="1"/>
      <protection/>
    </xf>
    <xf numFmtId="17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wrapText="1"/>
      <protection hidden="1"/>
    </xf>
    <xf numFmtId="187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dodatok_до 3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75" zoomScaleNormal="7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5" sqref="B15"/>
    </sheetView>
  </sheetViews>
  <sheetFormatPr defaultColWidth="9.00390625" defaultRowHeight="12.75"/>
  <cols>
    <col min="1" max="1" width="12.625" style="15" customWidth="1"/>
    <col min="2" max="2" width="41.75390625" style="15" customWidth="1"/>
    <col min="3" max="3" width="24.75390625" style="15" customWidth="1"/>
    <col min="4" max="4" width="18.25390625" style="15" customWidth="1"/>
    <col min="5" max="5" width="20.375" style="15" customWidth="1"/>
    <col min="6" max="6" width="20.25390625" style="15" customWidth="1"/>
    <col min="7" max="7" width="19.875" style="15" customWidth="1"/>
    <col min="8" max="8" width="0.2421875" style="15" hidden="1" customWidth="1"/>
    <col min="9" max="9" width="0.12890625" style="15" hidden="1" customWidth="1"/>
    <col min="10" max="10" width="14.375" style="15" hidden="1" customWidth="1"/>
    <col min="11" max="11" width="0.875" style="15" hidden="1" customWidth="1"/>
    <col min="12" max="16384" width="9.125" style="15" customWidth="1"/>
  </cols>
  <sheetData>
    <row r="1" spans="1:8" ht="18.75">
      <c r="A1" s="68" t="s">
        <v>60</v>
      </c>
      <c r="B1" s="68"/>
      <c r="C1" s="68"/>
      <c r="D1" s="68"/>
      <c r="E1" s="68"/>
      <c r="F1" s="68"/>
      <c r="G1" s="68"/>
      <c r="H1" s="9"/>
    </row>
    <row r="2" spans="1:8" ht="18.75">
      <c r="A2" s="68" t="s">
        <v>59</v>
      </c>
      <c r="B2" s="68"/>
      <c r="C2" s="68"/>
      <c r="D2" s="68"/>
      <c r="E2" s="68"/>
      <c r="F2" s="68"/>
      <c r="G2" s="68"/>
      <c r="H2" s="68"/>
    </row>
    <row r="3" spans="1:8" ht="17.25" customHeight="1">
      <c r="A3" s="8"/>
      <c r="B3" s="8"/>
      <c r="C3" s="8"/>
      <c r="D3" s="8"/>
      <c r="E3" s="9"/>
      <c r="F3" s="9"/>
      <c r="G3" s="8" t="s">
        <v>11</v>
      </c>
      <c r="H3" s="8" t="s">
        <v>11</v>
      </c>
    </row>
    <row r="4" spans="1:8" ht="18.75" hidden="1">
      <c r="A4" s="27"/>
      <c r="B4" s="27"/>
      <c r="C4" s="9"/>
      <c r="D4" s="9"/>
      <c r="E4" s="9"/>
      <c r="F4" s="9"/>
      <c r="G4" s="9"/>
      <c r="H4" s="9"/>
    </row>
    <row r="5" spans="1:8" ht="8.25" customHeight="1" hidden="1">
      <c r="A5" s="27"/>
      <c r="B5" s="27"/>
      <c r="C5" s="9"/>
      <c r="D5" s="9"/>
      <c r="E5" s="9"/>
      <c r="F5" s="9"/>
      <c r="G5" s="9"/>
      <c r="H5" s="9"/>
    </row>
    <row r="6" spans="1:8" ht="12.75" customHeight="1" hidden="1">
      <c r="A6" s="27"/>
      <c r="B6" s="27"/>
      <c r="C6" s="28"/>
      <c r="D6" s="28"/>
      <c r="E6" s="9"/>
      <c r="F6" s="9"/>
      <c r="G6" s="9"/>
      <c r="H6" s="9"/>
    </row>
    <row r="7" spans="1:8" ht="18.75" hidden="1">
      <c r="A7" s="68"/>
      <c r="B7" s="68"/>
      <c r="C7" s="68"/>
      <c r="D7" s="68"/>
      <c r="E7" s="68"/>
      <c r="F7" s="68"/>
      <c r="G7" s="68"/>
      <c r="H7" s="68"/>
    </row>
    <row r="8" spans="1:8" ht="18.75" customHeight="1" hidden="1">
      <c r="A8" s="70"/>
      <c r="B8" s="70"/>
      <c r="C8" s="70"/>
      <c r="D8" s="70"/>
      <c r="E8" s="70"/>
      <c r="F8" s="70"/>
      <c r="G8" s="70"/>
      <c r="H8" s="70"/>
    </row>
    <row r="9" spans="1:8" ht="23.25" customHeight="1" hidden="1">
      <c r="A9" s="70"/>
      <c r="B9" s="70"/>
      <c r="C9" s="70"/>
      <c r="D9" s="70"/>
      <c r="E9" s="70"/>
      <c r="F9" s="70"/>
      <c r="G9" s="70"/>
      <c r="H9" s="70"/>
    </row>
    <row r="10" spans="1:8" ht="21.75" customHeight="1" hidden="1">
      <c r="A10" s="29"/>
      <c r="B10" s="29"/>
      <c r="C10" s="29"/>
      <c r="D10" s="29"/>
      <c r="E10" s="29"/>
      <c r="F10" s="29"/>
      <c r="G10" s="29"/>
      <c r="H10" s="29"/>
    </row>
    <row r="11" spans="1:8" ht="166.5" customHeight="1">
      <c r="A11" s="24" t="s">
        <v>1</v>
      </c>
      <c r="B11" s="25" t="s">
        <v>3</v>
      </c>
      <c r="C11" s="1" t="s">
        <v>63</v>
      </c>
      <c r="D11" s="26" t="s">
        <v>47</v>
      </c>
      <c r="E11" s="26" t="s">
        <v>55</v>
      </c>
      <c r="F11" s="26" t="s">
        <v>56</v>
      </c>
      <c r="G11" s="26" t="s">
        <v>57</v>
      </c>
      <c r="H11" s="1" t="s">
        <v>10</v>
      </c>
    </row>
    <row r="12" spans="1:8" ht="29.25" customHeight="1">
      <c r="A12" s="13"/>
      <c r="B12" s="14" t="s">
        <v>0</v>
      </c>
      <c r="C12" s="14"/>
      <c r="D12" s="14"/>
      <c r="E12" s="2"/>
      <c r="F12" s="2"/>
      <c r="G12" s="2"/>
      <c r="H12" s="2"/>
    </row>
    <row r="13" spans="1:8" ht="48" customHeight="1">
      <c r="A13" s="30">
        <v>11010000</v>
      </c>
      <c r="B13" s="30" t="s">
        <v>34</v>
      </c>
      <c r="C13" s="32">
        <v>35142771.95</v>
      </c>
      <c r="D13" s="31">
        <v>39882900</v>
      </c>
      <c r="E13" s="32">
        <v>38355111.28</v>
      </c>
      <c r="F13" s="33">
        <f aca="true" t="shared" si="0" ref="F13:F53">SUM(E13/D13)*100</f>
        <v>96.16931386634371</v>
      </c>
      <c r="G13" s="33">
        <f aca="true" t="shared" si="1" ref="G13:G25">SUM(E13-C13)</f>
        <v>3212339.329999998</v>
      </c>
      <c r="H13" s="3">
        <f>SUM(E13/C13)*100</f>
        <v>109.14082513061409</v>
      </c>
    </row>
    <row r="14" spans="1:8" ht="97.5" customHeight="1">
      <c r="A14" s="30">
        <v>13010100</v>
      </c>
      <c r="B14" s="30" t="s">
        <v>48</v>
      </c>
      <c r="C14" s="32"/>
      <c r="D14" s="31"/>
      <c r="E14" s="32">
        <v>102930.61</v>
      </c>
      <c r="F14" s="33" t="e">
        <f t="shared" si="0"/>
        <v>#DIV/0!</v>
      </c>
      <c r="G14" s="33">
        <f t="shared" si="1"/>
        <v>102930.61</v>
      </c>
      <c r="H14" s="3"/>
    </row>
    <row r="15" spans="1:8" ht="65.25" customHeight="1">
      <c r="A15" s="30">
        <v>13030800</v>
      </c>
      <c r="B15" s="30" t="s">
        <v>18</v>
      </c>
      <c r="C15" s="32">
        <v>103902.66</v>
      </c>
      <c r="D15" s="31">
        <v>100000</v>
      </c>
      <c r="E15" s="32">
        <v>46770.12</v>
      </c>
      <c r="F15" s="33">
        <f t="shared" si="0"/>
        <v>46.770120000000006</v>
      </c>
      <c r="G15" s="33">
        <f t="shared" si="1"/>
        <v>-57132.54</v>
      </c>
      <c r="H15" s="3"/>
    </row>
    <row r="16" spans="1:8" ht="38.25" customHeight="1">
      <c r="A16" s="30">
        <v>21080500</v>
      </c>
      <c r="B16" s="34" t="s">
        <v>49</v>
      </c>
      <c r="C16" s="32">
        <v>12139.12</v>
      </c>
      <c r="D16" s="31"/>
      <c r="E16" s="32">
        <v>63562.58</v>
      </c>
      <c r="F16" s="33" t="e">
        <f t="shared" si="0"/>
        <v>#DIV/0!</v>
      </c>
      <c r="G16" s="33">
        <f t="shared" si="1"/>
        <v>51423.46</v>
      </c>
      <c r="H16" s="3"/>
    </row>
    <row r="17" spans="1:8" ht="108.75" customHeight="1">
      <c r="A17" s="35">
        <v>22010300</v>
      </c>
      <c r="B17" s="30" t="s">
        <v>16</v>
      </c>
      <c r="C17" s="32">
        <v>60831.81</v>
      </c>
      <c r="D17" s="31">
        <v>48000</v>
      </c>
      <c r="E17" s="32">
        <v>42991</v>
      </c>
      <c r="F17" s="33">
        <f t="shared" si="0"/>
        <v>89.56458333333333</v>
      </c>
      <c r="G17" s="33">
        <f t="shared" si="1"/>
        <v>-17840.809999999998</v>
      </c>
      <c r="H17" s="3"/>
    </row>
    <row r="18" spans="1:8" ht="65.25" customHeight="1">
      <c r="A18" s="35">
        <v>22012600</v>
      </c>
      <c r="B18" s="30" t="s">
        <v>17</v>
      </c>
      <c r="C18" s="32">
        <v>444189.86</v>
      </c>
      <c r="D18" s="31">
        <v>350000</v>
      </c>
      <c r="E18" s="32">
        <v>433193.8</v>
      </c>
      <c r="F18" s="33">
        <f t="shared" si="0"/>
        <v>123.76965714285714</v>
      </c>
      <c r="G18" s="33">
        <f t="shared" si="1"/>
        <v>-10996.059999999998</v>
      </c>
      <c r="H18" s="3"/>
    </row>
    <row r="19" spans="1:8" ht="78.75" customHeight="1">
      <c r="A19" s="35">
        <v>22080400</v>
      </c>
      <c r="B19" s="30" t="s">
        <v>12</v>
      </c>
      <c r="C19" s="32">
        <v>120743.06</v>
      </c>
      <c r="D19" s="31">
        <v>300000</v>
      </c>
      <c r="E19" s="32">
        <v>523189.09</v>
      </c>
      <c r="F19" s="33">
        <f t="shared" si="0"/>
        <v>174.39636333333334</v>
      </c>
      <c r="G19" s="33">
        <f t="shared" si="1"/>
        <v>402446.03</v>
      </c>
      <c r="H19" s="3">
        <f>SUM(E19/C19)*100</f>
        <v>433.30779425335095</v>
      </c>
    </row>
    <row r="20" spans="1:8" ht="177" customHeight="1">
      <c r="A20" s="35">
        <v>22130000</v>
      </c>
      <c r="B20" s="30" t="s">
        <v>50</v>
      </c>
      <c r="C20" s="32"/>
      <c r="D20" s="31"/>
      <c r="E20" s="32">
        <v>3406</v>
      </c>
      <c r="F20" s="33" t="e">
        <f t="shared" si="0"/>
        <v>#DIV/0!</v>
      </c>
      <c r="G20" s="33">
        <f t="shared" si="1"/>
        <v>3406</v>
      </c>
      <c r="H20" s="3"/>
    </row>
    <row r="21" spans="1:8" ht="28.5" customHeight="1">
      <c r="A21" s="35">
        <v>24060300</v>
      </c>
      <c r="B21" s="30" t="s">
        <v>35</v>
      </c>
      <c r="C21" s="32">
        <v>12115.31</v>
      </c>
      <c r="D21" s="31">
        <v>2000</v>
      </c>
      <c r="E21" s="32">
        <v>21150.67</v>
      </c>
      <c r="F21" s="33">
        <f t="shared" si="0"/>
        <v>1057.5335</v>
      </c>
      <c r="G21" s="33">
        <f t="shared" si="1"/>
        <v>9035.359999999999</v>
      </c>
      <c r="H21" s="3">
        <f>SUM(E21/C21)*100</f>
        <v>174.5780339091612</v>
      </c>
    </row>
    <row r="22" spans="1:8" s="17" customFormat="1" ht="42.75" customHeight="1">
      <c r="A22" s="13"/>
      <c r="B22" s="14" t="s">
        <v>9</v>
      </c>
      <c r="C22" s="36">
        <f>SUM(C13:C21)</f>
        <v>35896693.77</v>
      </c>
      <c r="D22" s="36">
        <f>SUM(D13:D21)</f>
        <v>40682900</v>
      </c>
      <c r="E22" s="36">
        <f>SUM(E13:E21)</f>
        <v>39592305.15</v>
      </c>
      <c r="F22" s="37">
        <f t="shared" si="0"/>
        <v>97.31927947614354</v>
      </c>
      <c r="G22" s="38">
        <f t="shared" si="1"/>
        <v>3695611.379999995</v>
      </c>
      <c r="H22" s="4">
        <f>SUM(E22/C22)*100</f>
        <v>110.29513025260431</v>
      </c>
    </row>
    <row r="23" spans="1:11" s="17" customFormat="1" ht="32.25" customHeight="1">
      <c r="A23" s="13">
        <v>40000000</v>
      </c>
      <c r="B23" s="14" t="s">
        <v>8</v>
      </c>
      <c r="C23" s="36">
        <f>SUM(C24)</f>
        <v>753218007.1000001</v>
      </c>
      <c r="D23" s="36">
        <f>SUM(D24)</f>
        <v>568582594.52</v>
      </c>
      <c r="E23" s="36">
        <f>SUM(E24)</f>
        <v>550311607.19</v>
      </c>
      <c r="F23" s="37">
        <f t="shared" si="0"/>
        <v>96.78657287330007</v>
      </c>
      <c r="G23" s="38">
        <f t="shared" si="1"/>
        <v>-202906399.9100001</v>
      </c>
      <c r="H23" s="11">
        <f>SUM(H27+H26)</f>
        <v>79.7281249817885</v>
      </c>
      <c r="I23" s="11">
        <f>SUM(I27+I26)</f>
        <v>0</v>
      </c>
      <c r="J23" s="11">
        <f>SUM(J27+J26)</f>
        <v>0</v>
      </c>
      <c r="K23" s="11">
        <f>SUM(K27+K26)</f>
        <v>0</v>
      </c>
    </row>
    <row r="24" spans="1:11" s="17" customFormat="1" ht="45.75" customHeight="1">
      <c r="A24" s="13">
        <v>41000000</v>
      </c>
      <c r="B24" s="14" t="s">
        <v>22</v>
      </c>
      <c r="C24" s="36">
        <f>SUM(C25+C27+C31+C34)</f>
        <v>753218007.1000001</v>
      </c>
      <c r="D24" s="36">
        <f>SUM(D25+D27+D31+D34)</f>
        <v>568582594.52</v>
      </c>
      <c r="E24" s="36">
        <f>SUM(E25+E27+E31+E34)</f>
        <v>550311607.19</v>
      </c>
      <c r="F24" s="37">
        <f t="shared" si="0"/>
        <v>96.78657287330007</v>
      </c>
      <c r="G24" s="38">
        <f t="shared" si="1"/>
        <v>-202906399.9100001</v>
      </c>
      <c r="H24" s="11"/>
      <c r="I24" s="12"/>
      <c r="J24" s="12"/>
      <c r="K24" s="12"/>
    </row>
    <row r="25" spans="1:11" s="17" customFormat="1" ht="45" customHeight="1">
      <c r="A25" s="13">
        <v>41020000</v>
      </c>
      <c r="B25" s="14" t="s">
        <v>23</v>
      </c>
      <c r="C25" s="36">
        <f>SUM(C26)</f>
        <v>39949000</v>
      </c>
      <c r="D25" s="36">
        <f>SUM(D26)</f>
        <v>40970100</v>
      </c>
      <c r="E25" s="36">
        <f>SUM(E26)</f>
        <v>40970100</v>
      </c>
      <c r="F25" s="37">
        <f t="shared" si="0"/>
        <v>100</v>
      </c>
      <c r="G25" s="38">
        <f t="shared" si="1"/>
        <v>1021100</v>
      </c>
      <c r="H25" s="11"/>
      <c r="I25" s="12"/>
      <c r="J25" s="12"/>
      <c r="K25" s="12"/>
    </row>
    <row r="26" spans="1:8" s="18" customFormat="1" ht="37.5" customHeight="1">
      <c r="A26" s="35">
        <v>41020100</v>
      </c>
      <c r="B26" s="30" t="s">
        <v>15</v>
      </c>
      <c r="C26" s="31">
        <v>39949000</v>
      </c>
      <c r="D26" s="31">
        <v>40970100</v>
      </c>
      <c r="E26" s="31">
        <v>40970100</v>
      </c>
      <c r="F26" s="33">
        <f t="shared" si="0"/>
        <v>100</v>
      </c>
      <c r="G26" s="39">
        <f>E26-C26</f>
        <v>1021100</v>
      </c>
      <c r="H26" s="3"/>
    </row>
    <row r="27" spans="1:9" s="20" customFormat="1" ht="44.25" customHeight="1">
      <c r="A27" s="13">
        <v>41030000</v>
      </c>
      <c r="B27" s="14" t="s">
        <v>24</v>
      </c>
      <c r="C27" s="36">
        <f>SUM(C28:C30)</f>
        <v>154435300</v>
      </c>
      <c r="D27" s="36">
        <f>SUM(D28:D30)</f>
        <v>123128369</v>
      </c>
      <c r="E27" s="36">
        <f>SUM(E28:E30)</f>
        <v>123128369</v>
      </c>
      <c r="F27" s="37">
        <f t="shared" si="0"/>
        <v>100</v>
      </c>
      <c r="G27" s="38">
        <f aca="true" t="shared" si="2" ref="G27:G34">SUM(E27-C27)</f>
        <v>-31306931</v>
      </c>
      <c r="H27" s="4">
        <f>SUM(E27/C27)*100</f>
        <v>79.7281249817885</v>
      </c>
      <c r="I27" s="19"/>
    </row>
    <row r="28" spans="1:9" s="20" customFormat="1" ht="48" customHeight="1">
      <c r="A28" s="35">
        <v>41033900</v>
      </c>
      <c r="B28" s="30" t="s">
        <v>13</v>
      </c>
      <c r="C28" s="31">
        <v>104882500</v>
      </c>
      <c r="D28" s="31">
        <v>92407700</v>
      </c>
      <c r="E28" s="32">
        <v>92407700</v>
      </c>
      <c r="F28" s="33">
        <f t="shared" si="0"/>
        <v>100</v>
      </c>
      <c r="G28" s="39">
        <f t="shared" si="2"/>
        <v>-12474800</v>
      </c>
      <c r="H28" s="4"/>
      <c r="I28" s="19"/>
    </row>
    <row r="29" spans="1:9" s="20" customFormat="1" ht="56.25" customHeight="1">
      <c r="A29" s="30">
        <v>41034200</v>
      </c>
      <c r="B29" s="40" t="s">
        <v>14</v>
      </c>
      <c r="C29" s="31">
        <v>44188800</v>
      </c>
      <c r="D29" s="31">
        <v>28365600</v>
      </c>
      <c r="E29" s="32">
        <v>28365600</v>
      </c>
      <c r="F29" s="33">
        <f t="shared" si="0"/>
        <v>100</v>
      </c>
      <c r="G29" s="39">
        <f t="shared" si="2"/>
        <v>-15823200</v>
      </c>
      <c r="H29" s="4"/>
      <c r="I29" s="19"/>
    </row>
    <row r="30" spans="1:9" s="20" customFormat="1" ht="100.5" customHeight="1">
      <c r="A30" s="30">
        <v>41034500</v>
      </c>
      <c r="B30" s="40" t="s">
        <v>39</v>
      </c>
      <c r="C30" s="31">
        <v>5364000</v>
      </c>
      <c r="D30" s="31">
        <v>2355069</v>
      </c>
      <c r="E30" s="32">
        <v>2355069</v>
      </c>
      <c r="F30" s="33">
        <f t="shared" si="0"/>
        <v>100</v>
      </c>
      <c r="G30" s="39">
        <f t="shared" si="2"/>
        <v>-3008931</v>
      </c>
      <c r="H30" s="4"/>
      <c r="I30" s="19"/>
    </row>
    <row r="31" spans="1:9" s="20" customFormat="1" ht="44.25" customHeight="1">
      <c r="A31" s="14">
        <v>41040000</v>
      </c>
      <c r="B31" s="41" t="s">
        <v>46</v>
      </c>
      <c r="C31" s="42">
        <f>SUM(C33+C32)</f>
        <v>32131200</v>
      </c>
      <c r="D31" s="42">
        <f>SUM(D33+D32)</f>
        <v>25186300</v>
      </c>
      <c r="E31" s="42">
        <f>SUM(E33+E32)</f>
        <v>25186300</v>
      </c>
      <c r="F31" s="37">
        <f t="shared" si="0"/>
        <v>100</v>
      </c>
      <c r="G31" s="38">
        <f t="shared" si="2"/>
        <v>-6944900</v>
      </c>
      <c r="H31" s="4"/>
      <c r="I31" s="19"/>
    </row>
    <row r="32" spans="1:9" s="20" customFormat="1" ht="61.5" customHeight="1">
      <c r="A32" s="64">
        <v>41040100</v>
      </c>
      <c r="B32" s="66" t="s">
        <v>61</v>
      </c>
      <c r="C32" s="63"/>
      <c r="D32" s="65">
        <v>766700</v>
      </c>
      <c r="E32" s="65">
        <v>766700</v>
      </c>
      <c r="F32" s="60">
        <f t="shared" si="0"/>
        <v>100</v>
      </c>
      <c r="G32" s="61">
        <f t="shared" si="2"/>
        <v>766700</v>
      </c>
      <c r="H32" s="4"/>
      <c r="I32" s="19"/>
    </row>
    <row r="33" spans="1:9" s="20" customFormat="1" ht="115.5" customHeight="1">
      <c r="A33" s="54">
        <v>41040200</v>
      </c>
      <c r="B33" s="43" t="s">
        <v>19</v>
      </c>
      <c r="C33" s="31">
        <v>32131200</v>
      </c>
      <c r="D33" s="31">
        <v>24419600</v>
      </c>
      <c r="E33" s="31">
        <v>24419600</v>
      </c>
      <c r="F33" s="33">
        <f t="shared" si="0"/>
        <v>100</v>
      </c>
      <c r="G33" s="39">
        <f t="shared" si="2"/>
        <v>-7711600</v>
      </c>
      <c r="H33" s="4"/>
      <c r="I33" s="19"/>
    </row>
    <row r="34" spans="1:9" s="20" customFormat="1" ht="43.5" customHeight="1">
      <c r="A34" s="44">
        <v>41050000</v>
      </c>
      <c r="B34" s="45" t="s">
        <v>25</v>
      </c>
      <c r="C34" s="36">
        <f>SUM(C35:C52)</f>
        <v>526702507.1000001</v>
      </c>
      <c r="D34" s="36">
        <f>SUM(D35:D52)</f>
        <v>379297825.52</v>
      </c>
      <c r="E34" s="36">
        <f>SUM(E35:E52)</f>
        <v>361026838.19</v>
      </c>
      <c r="F34" s="37">
        <f t="shared" si="0"/>
        <v>95.18294435119651</v>
      </c>
      <c r="G34" s="38">
        <f t="shared" si="2"/>
        <v>-165675668.9100001</v>
      </c>
      <c r="H34" s="4"/>
      <c r="I34" s="19"/>
    </row>
    <row r="35" spans="1:9" s="20" customFormat="1" ht="255.75" customHeight="1">
      <c r="A35" s="55">
        <v>41050100</v>
      </c>
      <c r="B35" s="30" t="s">
        <v>26</v>
      </c>
      <c r="C35" s="47">
        <v>235694960.15</v>
      </c>
      <c r="D35" s="31">
        <v>54483300</v>
      </c>
      <c r="E35" s="47">
        <v>54267943.67</v>
      </c>
      <c r="F35" s="33">
        <f t="shared" si="0"/>
        <v>99.60472965110411</v>
      </c>
      <c r="G35" s="39">
        <f>E35-C35</f>
        <v>-181427016.48000002</v>
      </c>
      <c r="H35" s="4"/>
      <c r="I35" s="19"/>
    </row>
    <row r="36" spans="1:9" s="20" customFormat="1" ht="149.25" customHeight="1">
      <c r="A36" s="55">
        <v>41050200</v>
      </c>
      <c r="B36" s="30" t="s">
        <v>27</v>
      </c>
      <c r="C36" s="47">
        <v>2830367.59</v>
      </c>
      <c r="D36" s="31">
        <v>2684100</v>
      </c>
      <c r="E36" s="47">
        <v>2355380.88</v>
      </c>
      <c r="F36" s="33">
        <f t="shared" si="0"/>
        <v>87.75309712752878</v>
      </c>
      <c r="G36" s="39">
        <f>E36-C36</f>
        <v>-474986.70999999996</v>
      </c>
      <c r="H36" s="4"/>
      <c r="I36" s="19"/>
    </row>
    <row r="37" spans="1:9" s="20" customFormat="1" ht="393" customHeight="1">
      <c r="A37" s="55">
        <v>41050300</v>
      </c>
      <c r="B37" s="48" t="s">
        <v>28</v>
      </c>
      <c r="C37" s="47">
        <v>189572867</v>
      </c>
      <c r="D37" s="31">
        <v>216830000</v>
      </c>
      <c r="E37" s="47">
        <v>199196344.65</v>
      </c>
      <c r="F37" s="33">
        <f t="shared" si="0"/>
        <v>91.86752047687129</v>
      </c>
      <c r="G37" s="39">
        <f>E37-C37</f>
        <v>9623477.650000006</v>
      </c>
      <c r="H37" s="4"/>
      <c r="I37" s="19"/>
    </row>
    <row r="38" spans="1:9" s="20" customFormat="1" ht="170.25" customHeight="1">
      <c r="A38" s="55">
        <v>41050400</v>
      </c>
      <c r="B38" s="48" t="s">
        <v>42</v>
      </c>
      <c r="C38" s="57">
        <v>3262128.23</v>
      </c>
      <c r="D38" s="31"/>
      <c r="E38" s="47"/>
      <c r="F38" s="33" t="e">
        <f t="shared" si="0"/>
        <v>#DIV/0!</v>
      </c>
      <c r="G38" s="39">
        <f aca="true" t="shared" si="3" ref="G38:G52">SUM(E38-C38)</f>
        <v>-3262128.23</v>
      </c>
      <c r="H38" s="4"/>
      <c r="I38" s="19"/>
    </row>
    <row r="39" spans="1:9" s="20" customFormat="1" ht="156" customHeight="1">
      <c r="A39" s="55">
        <v>41050500</v>
      </c>
      <c r="B39" s="48" t="s">
        <v>45</v>
      </c>
      <c r="C39" s="47">
        <v>1208031.22</v>
      </c>
      <c r="D39" s="31"/>
      <c r="E39" s="47"/>
      <c r="F39" s="33" t="e">
        <f t="shared" si="0"/>
        <v>#DIV/0!</v>
      </c>
      <c r="G39" s="39">
        <f t="shared" si="3"/>
        <v>-1208031.22</v>
      </c>
      <c r="H39" s="4"/>
      <c r="I39" s="19"/>
    </row>
    <row r="40" spans="1:9" s="20" customFormat="1" ht="342" customHeight="1">
      <c r="A40" s="55">
        <v>41050700</v>
      </c>
      <c r="B40" s="48" t="s">
        <v>29</v>
      </c>
      <c r="C40" s="47">
        <v>477846.17</v>
      </c>
      <c r="D40" s="31">
        <v>669900</v>
      </c>
      <c r="E40" s="47">
        <v>668290.74</v>
      </c>
      <c r="F40" s="33">
        <f t="shared" si="0"/>
        <v>99.75977608598298</v>
      </c>
      <c r="G40" s="39">
        <f t="shared" si="3"/>
        <v>190444.57</v>
      </c>
      <c r="H40" s="4"/>
      <c r="I40" s="19"/>
    </row>
    <row r="41" spans="1:9" s="20" customFormat="1" ht="171" customHeight="1">
      <c r="A41" s="55">
        <v>41050900</v>
      </c>
      <c r="B41" s="48" t="s">
        <v>52</v>
      </c>
      <c r="C41" s="47"/>
      <c r="D41" s="31">
        <v>330305</v>
      </c>
      <c r="E41" s="47">
        <v>330305</v>
      </c>
      <c r="F41" s="33">
        <f t="shared" si="0"/>
        <v>100</v>
      </c>
      <c r="G41" s="39">
        <f t="shared" si="3"/>
        <v>330305</v>
      </c>
      <c r="H41" s="4"/>
      <c r="I41" s="19"/>
    </row>
    <row r="42" spans="1:9" s="20" customFormat="1" ht="81.75" customHeight="1">
      <c r="A42" s="46">
        <v>41051000</v>
      </c>
      <c r="B42" s="48" t="s">
        <v>53</v>
      </c>
      <c r="C42" s="47"/>
      <c r="D42" s="31">
        <v>820300</v>
      </c>
      <c r="E42" s="47">
        <v>758500</v>
      </c>
      <c r="F42" s="33">
        <f t="shared" si="0"/>
        <v>92.46617091308057</v>
      </c>
      <c r="G42" s="39">
        <f t="shared" si="3"/>
        <v>758500</v>
      </c>
      <c r="H42" s="4"/>
      <c r="I42" s="19"/>
    </row>
    <row r="43" spans="1:9" s="20" customFormat="1" ht="81.75" customHeight="1">
      <c r="A43" s="55">
        <v>41051100</v>
      </c>
      <c r="B43" s="48" t="s">
        <v>20</v>
      </c>
      <c r="C43" s="58">
        <v>302400</v>
      </c>
      <c r="D43" s="31"/>
      <c r="E43" s="47"/>
      <c r="F43" s="33" t="e">
        <f t="shared" si="0"/>
        <v>#DIV/0!</v>
      </c>
      <c r="G43" s="39">
        <f t="shared" si="3"/>
        <v>-302400</v>
      </c>
      <c r="H43" s="4"/>
      <c r="I43" s="19"/>
    </row>
    <row r="44" spans="1:9" s="20" customFormat="1" ht="113.25" customHeight="1">
      <c r="A44" s="55">
        <v>41051200</v>
      </c>
      <c r="B44" s="49" t="s">
        <v>38</v>
      </c>
      <c r="C44" s="47">
        <v>333005.23</v>
      </c>
      <c r="D44" s="31">
        <v>268200</v>
      </c>
      <c r="E44" s="47">
        <v>268200</v>
      </c>
      <c r="F44" s="33">
        <f t="shared" si="0"/>
        <v>100</v>
      </c>
      <c r="G44" s="39">
        <f t="shared" si="3"/>
        <v>-64805.22999999998</v>
      </c>
      <c r="H44" s="4"/>
      <c r="I44" s="19"/>
    </row>
    <row r="45" spans="1:9" s="20" customFormat="1" ht="117.75" customHeight="1">
      <c r="A45" s="56">
        <v>41051400</v>
      </c>
      <c r="B45" s="49" t="s">
        <v>41</v>
      </c>
      <c r="C45" s="47">
        <v>781330.52</v>
      </c>
      <c r="D45" s="31">
        <v>300417.27</v>
      </c>
      <c r="E45" s="47">
        <v>300147.92</v>
      </c>
      <c r="F45" s="33">
        <f t="shared" si="0"/>
        <v>99.91034137285115</v>
      </c>
      <c r="G45" s="39">
        <f t="shared" si="3"/>
        <v>-481182.60000000003</v>
      </c>
      <c r="H45" s="4"/>
      <c r="I45" s="19"/>
    </row>
    <row r="46" spans="1:9" s="20" customFormat="1" ht="80.25" customHeight="1">
      <c r="A46" s="56">
        <v>41051500</v>
      </c>
      <c r="B46" s="49" t="s">
        <v>30</v>
      </c>
      <c r="C46" s="31">
        <v>85087532.11</v>
      </c>
      <c r="D46" s="31">
        <v>96404300</v>
      </c>
      <c r="E46" s="47">
        <v>96404300</v>
      </c>
      <c r="F46" s="33">
        <f t="shared" si="0"/>
        <v>100</v>
      </c>
      <c r="G46" s="39">
        <f t="shared" si="3"/>
        <v>11316767.89</v>
      </c>
      <c r="H46" s="4"/>
      <c r="I46" s="19"/>
    </row>
    <row r="47" spans="1:9" s="20" customFormat="1" ht="78.75" customHeight="1">
      <c r="A47" s="55">
        <v>41051600</v>
      </c>
      <c r="B47" s="48" t="s">
        <v>40</v>
      </c>
      <c r="C47" s="47">
        <v>226000.35</v>
      </c>
      <c r="D47" s="31">
        <v>19843.19</v>
      </c>
      <c r="E47" s="47">
        <v>19843.19</v>
      </c>
      <c r="F47" s="33">
        <f t="shared" si="0"/>
        <v>100</v>
      </c>
      <c r="G47" s="39">
        <f t="shared" si="3"/>
        <v>-206157.16</v>
      </c>
      <c r="H47" s="4"/>
      <c r="I47" s="19"/>
    </row>
    <row r="48" spans="1:9" s="20" customFormat="1" ht="96.75" customHeight="1">
      <c r="A48" s="55">
        <v>41052000</v>
      </c>
      <c r="B48" s="50" t="s">
        <v>21</v>
      </c>
      <c r="C48" s="67">
        <v>1944996.46</v>
      </c>
      <c r="D48" s="31">
        <v>527710.06</v>
      </c>
      <c r="E48" s="47">
        <v>527710.06</v>
      </c>
      <c r="F48" s="33">
        <f t="shared" si="0"/>
        <v>100</v>
      </c>
      <c r="G48" s="39">
        <f t="shared" si="3"/>
        <v>-1417286.4</v>
      </c>
      <c r="H48" s="4"/>
      <c r="I48" s="19"/>
    </row>
    <row r="49" spans="1:9" s="20" customFormat="1" ht="124.5" customHeight="1">
      <c r="A49" s="56">
        <v>41052200</v>
      </c>
      <c r="B49" s="49" t="s">
        <v>62</v>
      </c>
      <c r="C49" s="47"/>
      <c r="D49" s="31">
        <v>1000000</v>
      </c>
      <c r="E49" s="31">
        <v>1000000</v>
      </c>
      <c r="F49" s="33">
        <f t="shared" si="0"/>
        <v>100</v>
      </c>
      <c r="G49" s="39">
        <f t="shared" si="3"/>
        <v>1000000</v>
      </c>
      <c r="H49" s="4"/>
      <c r="I49" s="19"/>
    </row>
    <row r="50" spans="1:9" s="20" customFormat="1" ht="111" customHeight="1">
      <c r="A50" s="56">
        <v>41053300</v>
      </c>
      <c r="B50" s="49" t="s">
        <v>31</v>
      </c>
      <c r="C50" s="31">
        <v>1860000</v>
      </c>
      <c r="D50" s="31">
        <v>2000000</v>
      </c>
      <c r="E50" s="31">
        <v>2000000</v>
      </c>
      <c r="F50" s="33">
        <f t="shared" si="0"/>
        <v>100</v>
      </c>
      <c r="G50" s="39">
        <f t="shared" si="3"/>
        <v>140000</v>
      </c>
      <c r="H50" s="4"/>
      <c r="I50" s="19"/>
    </row>
    <row r="51" spans="1:9" s="20" customFormat="1" ht="39" customHeight="1">
      <c r="A51" s="56">
        <v>41053900</v>
      </c>
      <c r="B51" s="49" t="s">
        <v>32</v>
      </c>
      <c r="C51" s="47">
        <v>2930187.02</v>
      </c>
      <c r="D51" s="31">
        <v>2298050</v>
      </c>
      <c r="E51" s="47">
        <v>2268777.07</v>
      </c>
      <c r="F51" s="33">
        <f t="shared" si="0"/>
        <v>98.7261839385566</v>
      </c>
      <c r="G51" s="39">
        <f t="shared" si="3"/>
        <v>-661409.9500000002</v>
      </c>
      <c r="H51" s="4"/>
      <c r="I51" s="19"/>
    </row>
    <row r="52" spans="1:9" s="20" customFormat="1" ht="115.5" customHeight="1">
      <c r="A52" s="55">
        <v>41053000</v>
      </c>
      <c r="B52" s="51" t="s">
        <v>37</v>
      </c>
      <c r="C52" s="47">
        <v>190855.05</v>
      </c>
      <c r="D52" s="31">
        <v>661400</v>
      </c>
      <c r="E52" s="47">
        <v>661095.01</v>
      </c>
      <c r="F52" s="33">
        <f t="shared" si="0"/>
        <v>99.9538872089507</v>
      </c>
      <c r="G52" s="39">
        <f t="shared" si="3"/>
        <v>470239.96</v>
      </c>
      <c r="H52" s="4"/>
      <c r="I52" s="19"/>
    </row>
    <row r="53" spans="1:10" s="18" customFormat="1" ht="33" customHeight="1">
      <c r="A53" s="13"/>
      <c r="B53" s="41" t="s">
        <v>4</v>
      </c>
      <c r="C53" s="36">
        <f>SUM(C22+C23)</f>
        <v>789114700.8700001</v>
      </c>
      <c r="D53" s="36">
        <f>SUM(D22+D23)</f>
        <v>609265494.52</v>
      </c>
      <c r="E53" s="36">
        <f>SUM(E22+E23)</f>
        <v>589903912.34</v>
      </c>
      <c r="F53" s="37">
        <f t="shared" si="0"/>
        <v>96.82214365426132</v>
      </c>
      <c r="G53" s="52">
        <f>SUM(G22+G23)</f>
        <v>-199210788.5300001</v>
      </c>
      <c r="H53" s="5">
        <f>SUM(E53/C53)*100</f>
        <v>74.75515431275454</v>
      </c>
      <c r="I53" s="21"/>
      <c r="J53" s="22">
        <v>150003350.29</v>
      </c>
    </row>
    <row r="54" spans="1:8" ht="35.25" customHeight="1">
      <c r="A54" s="13"/>
      <c r="B54" s="41" t="s">
        <v>2</v>
      </c>
      <c r="C54" s="36"/>
      <c r="D54" s="36"/>
      <c r="E54" s="36"/>
      <c r="F54" s="37"/>
      <c r="G54" s="52"/>
      <c r="H54" s="6"/>
    </row>
    <row r="55" spans="1:8" ht="66" customHeight="1">
      <c r="A55" s="35">
        <v>21110000</v>
      </c>
      <c r="B55" s="40" t="s">
        <v>54</v>
      </c>
      <c r="C55" s="31">
        <v>22936.07</v>
      </c>
      <c r="D55" s="59"/>
      <c r="E55" s="59"/>
      <c r="F55" s="60" t="e">
        <f aca="true" t="shared" si="4" ref="F55:F68">SUM(E55/D55)*100</f>
        <v>#DIV/0!</v>
      </c>
      <c r="G55" s="62">
        <f aca="true" t="shared" si="5" ref="G55:G68">SUM(E55-C55)</f>
        <v>-22936.07</v>
      </c>
      <c r="H55" s="6"/>
    </row>
    <row r="56" spans="1:8" ht="42.75" customHeight="1">
      <c r="A56" s="35">
        <v>25000000</v>
      </c>
      <c r="B56" s="40" t="s">
        <v>5</v>
      </c>
      <c r="C56" s="31">
        <v>9698257.52</v>
      </c>
      <c r="D56" s="31">
        <v>2153849.47</v>
      </c>
      <c r="E56" s="31">
        <v>2033678.31</v>
      </c>
      <c r="F56" s="33">
        <f t="shared" si="4"/>
        <v>94.42063330451779</v>
      </c>
      <c r="G56" s="39">
        <f t="shared" si="5"/>
        <v>-7664579.209999999</v>
      </c>
      <c r="H56" s="3">
        <f>SUM(E56/C56)*100</f>
        <v>20.96952267771912</v>
      </c>
    </row>
    <row r="57" spans="1:8" ht="60.75" customHeight="1" hidden="1">
      <c r="A57" s="35"/>
      <c r="B57" s="40"/>
      <c r="C57" s="31"/>
      <c r="D57" s="31"/>
      <c r="E57" s="31"/>
      <c r="F57" s="33" t="e">
        <f t="shared" si="4"/>
        <v>#DIV/0!</v>
      </c>
      <c r="G57" s="39">
        <f t="shared" si="5"/>
        <v>0</v>
      </c>
      <c r="H57" s="3" t="e">
        <f>SUM(E57/C57)*100</f>
        <v>#DIV/0!</v>
      </c>
    </row>
    <row r="58" spans="1:8" ht="80.25" customHeight="1">
      <c r="A58" s="35">
        <v>31030000</v>
      </c>
      <c r="B58" s="40" t="s">
        <v>44</v>
      </c>
      <c r="C58" s="31">
        <v>4636212</v>
      </c>
      <c r="D58" s="31"/>
      <c r="E58" s="31"/>
      <c r="F58" s="33" t="e">
        <f t="shared" si="4"/>
        <v>#DIV/0!</v>
      </c>
      <c r="G58" s="39">
        <f t="shared" si="5"/>
        <v>-4636212</v>
      </c>
      <c r="H58" s="3"/>
    </row>
    <row r="59" spans="1:8" ht="66.75" customHeight="1">
      <c r="A59" s="13"/>
      <c r="B59" s="41" t="s">
        <v>33</v>
      </c>
      <c r="C59" s="36">
        <f>SUM(C55:C58)</f>
        <v>14357405.59</v>
      </c>
      <c r="D59" s="36">
        <f>SUM(D55:D58)</f>
        <v>2153849.47</v>
      </c>
      <c r="E59" s="36">
        <f>SUM(E55:E58)</f>
        <v>2033678.31</v>
      </c>
      <c r="F59" s="37">
        <f t="shared" si="4"/>
        <v>94.42063330451779</v>
      </c>
      <c r="G59" s="38">
        <f t="shared" si="5"/>
        <v>-12323727.28</v>
      </c>
      <c r="H59" s="3"/>
    </row>
    <row r="60" spans="1:8" ht="29.25" customHeight="1">
      <c r="A60" s="13">
        <v>40000000</v>
      </c>
      <c r="B60" s="14" t="s">
        <v>8</v>
      </c>
      <c r="C60" s="36">
        <f>SUM(C61)</f>
        <v>9860130.32</v>
      </c>
      <c r="D60" s="36">
        <f>SUM(D61)</f>
        <v>11659000</v>
      </c>
      <c r="E60" s="36">
        <f>SUM(E61)</f>
        <v>11566191.219999999</v>
      </c>
      <c r="F60" s="37">
        <f t="shared" si="4"/>
        <v>99.20397306801611</v>
      </c>
      <c r="G60" s="38">
        <f t="shared" si="5"/>
        <v>1706060.8999999985</v>
      </c>
      <c r="H60" s="3"/>
    </row>
    <row r="61" spans="1:8" ht="59.25" customHeight="1">
      <c r="A61" s="44">
        <v>41050000</v>
      </c>
      <c r="B61" s="45" t="s">
        <v>25</v>
      </c>
      <c r="C61" s="36">
        <f>SUM(C62:C64)</f>
        <v>9860130.32</v>
      </c>
      <c r="D61" s="36">
        <f>SUM(D62:D66)</f>
        <v>11659000</v>
      </c>
      <c r="E61" s="36">
        <f>SUM(E62:E66)</f>
        <v>11566191.219999999</v>
      </c>
      <c r="F61" s="37">
        <f t="shared" si="4"/>
        <v>99.20397306801611</v>
      </c>
      <c r="G61" s="38">
        <f t="shared" si="5"/>
        <v>1706060.8999999985</v>
      </c>
      <c r="H61" s="3"/>
    </row>
    <row r="62" spans="1:8" ht="111" customHeight="1">
      <c r="A62" s="55">
        <v>41053300</v>
      </c>
      <c r="B62" s="48" t="s">
        <v>31</v>
      </c>
      <c r="C62" s="31">
        <v>549999.5</v>
      </c>
      <c r="D62" s="31"/>
      <c r="E62" s="31"/>
      <c r="F62" s="33" t="e">
        <f t="shared" si="4"/>
        <v>#DIV/0!</v>
      </c>
      <c r="G62" s="39">
        <f t="shared" si="5"/>
        <v>-549999.5</v>
      </c>
      <c r="H62" s="3"/>
    </row>
    <row r="63" spans="1:8" ht="60.75" customHeight="1">
      <c r="A63" s="55">
        <v>41053600</v>
      </c>
      <c r="B63" s="48" t="s">
        <v>43</v>
      </c>
      <c r="C63" s="31">
        <v>1428680.36</v>
      </c>
      <c r="D63" s="31">
        <v>2105000</v>
      </c>
      <c r="E63" s="31">
        <v>2051861.8</v>
      </c>
      <c r="F63" s="33">
        <f t="shared" si="4"/>
        <v>97.47561995249406</v>
      </c>
      <c r="G63" s="39">
        <f t="shared" si="5"/>
        <v>623181.44</v>
      </c>
      <c r="H63" s="3"/>
    </row>
    <row r="64" spans="1:10" ht="49.5" customHeight="1">
      <c r="A64" s="55">
        <v>41053900</v>
      </c>
      <c r="B64" s="48" t="s">
        <v>32</v>
      </c>
      <c r="C64" s="31">
        <v>7881450.46</v>
      </c>
      <c r="D64" s="31">
        <v>3767000</v>
      </c>
      <c r="E64" s="31">
        <v>3727329.42</v>
      </c>
      <c r="F64" s="33">
        <f t="shared" si="4"/>
        <v>98.94689195646403</v>
      </c>
      <c r="G64" s="39">
        <f t="shared" si="5"/>
        <v>-4154121.04</v>
      </c>
      <c r="H64" s="3">
        <f>SUM(E64/C64)*100</f>
        <v>47.29242972365267</v>
      </c>
      <c r="J64" s="23"/>
    </row>
    <row r="65" spans="1:10" ht="113.25" customHeight="1" hidden="1">
      <c r="A65" s="30"/>
      <c r="B65" s="40"/>
      <c r="C65" s="31"/>
      <c r="D65" s="31"/>
      <c r="E65" s="31"/>
      <c r="F65" s="33" t="e">
        <f t="shared" si="4"/>
        <v>#DIV/0!</v>
      </c>
      <c r="G65" s="39">
        <f t="shared" si="5"/>
        <v>0</v>
      </c>
      <c r="H65" s="3" t="e">
        <f>SUM(E65/C65)*100</f>
        <v>#DIV/0!</v>
      </c>
      <c r="J65" s="23"/>
    </row>
    <row r="66" spans="1:10" ht="155.25" customHeight="1">
      <c r="A66" s="30">
        <v>41054000</v>
      </c>
      <c r="B66" s="40" t="s">
        <v>51</v>
      </c>
      <c r="C66" s="31"/>
      <c r="D66" s="31">
        <v>5787000</v>
      </c>
      <c r="E66" s="31">
        <v>5787000</v>
      </c>
      <c r="F66" s="33">
        <f t="shared" si="4"/>
        <v>100</v>
      </c>
      <c r="G66" s="39">
        <f t="shared" si="5"/>
        <v>5787000</v>
      </c>
      <c r="H66" s="3"/>
      <c r="J66" s="23"/>
    </row>
    <row r="67" spans="1:10" ht="50.25" customHeight="1">
      <c r="A67" s="13"/>
      <c r="B67" s="41" t="s">
        <v>6</v>
      </c>
      <c r="C67" s="53">
        <f>SUM(C59:C60)</f>
        <v>24217535.91</v>
      </c>
      <c r="D67" s="53">
        <f>SUM(D59:D60)</f>
        <v>13812849.47</v>
      </c>
      <c r="E67" s="53">
        <f>SUM(E59:E60)</f>
        <v>13599869.53</v>
      </c>
      <c r="F67" s="37">
        <f t="shared" si="4"/>
        <v>98.45810279433964</v>
      </c>
      <c r="G67" s="38">
        <f t="shared" si="5"/>
        <v>-10617666.38</v>
      </c>
      <c r="H67" s="7">
        <f>SUM(E67/C67)*100</f>
        <v>56.157115160441606</v>
      </c>
      <c r="J67" s="15">
        <v>1610219.18</v>
      </c>
    </row>
    <row r="68" spans="1:8" ht="40.5" customHeight="1">
      <c r="A68" s="13"/>
      <c r="B68" s="41" t="s">
        <v>7</v>
      </c>
      <c r="C68" s="53">
        <f>C53+C67</f>
        <v>813332236.7800001</v>
      </c>
      <c r="D68" s="53">
        <f>D53+D67</f>
        <v>623078343.99</v>
      </c>
      <c r="E68" s="53">
        <f>E53+E67</f>
        <v>603503781.87</v>
      </c>
      <c r="F68" s="37">
        <f t="shared" si="4"/>
        <v>96.85841077469478</v>
      </c>
      <c r="G68" s="38">
        <f t="shared" si="5"/>
        <v>-209828454.9100001</v>
      </c>
      <c r="H68" s="7">
        <f>SUM(E68/C68)*100</f>
        <v>74.20138469603572</v>
      </c>
    </row>
    <row r="69" spans="1:8" ht="43.5" customHeight="1">
      <c r="A69" s="9" t="s">
        <v>36</v>
      </c>
      <c r="B69" s="9"/>
      <c r="C69" s="10"/>
      <c r="D69" s="10"/>
      <c r="E69" s="10"/>
      <c r="F69" s="69" t="s">
        <v>58</v>
      </c>
      <c r="G69" s="69"/>
      <c r="H69" s="8"/>
    </row>
    <row r="70" spans="1:8" ht="15.75">
      <c r="A70" s="16"/>
      <c r="B70" s="16"/>
      <c r="C70" s="16"/>
      <c r="D70" s="16"/>
      <c r="E70" s="16"/>
      <c r="F70" s="16"/>
      <c r="G70" s="16"/>
      <c r="H70" s="16"/>
    </row>
  </sheetData>
  <sheetProtection/>
  <mergeCells count="5">
    <mergeCell ref="A1:G1"/>
    <mergeCell ref="F69:G69"/>
    <mergeCell ref="A2:H2"/>
    <mergeCell ref="A7:H7"/>
    <mergeCell ref="A8:H9"/>
  </mergeCells>
  <printOptions/>
  <pageMargins left="0.49" right="0.19" top="0.16" bottom="0.23" header="0.19" footer="0.2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2020-01-22T08:05:44Z</cp:lastPrinted>
  <dcterms:created xsi:type="dcterms:W3CDTF">2003-03-17T11:10:21Z</dcterms:created>
  <dcterms:modified xsi:type="dcterms:W3CDTF">2020-01-22T08:07:11Z</dcterms:modified>
  <cp:category/>
  <cp:version/>
  <cp:contentType/>
  <cp:contentStatus/>
</cp:coreProperties>
</file>