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40" windowHeight="6510" activeTab="0"/>
  </bookViews>
  <sheets>
    <sheet name="Доходи (3)" sheetId="1" r:id="rId1"/>
  </sheets>
  <definedNames>
    <definedName name="_xlnm.Print_Area" localSheetId="0">'Доходи (3)'!$A$1:$H$66</definedName>
  </definedNames>
  <calcPr fullCalcOnLoad="1"/>
</workbook>
</file>

<file path=xl/sharedStrings.xml><?xml version="1.0" encoding="utf-8"?>
<sst xmlns="http://schemas.openxmlformats.org/spreadsheetml/2006/main" count="67" uniqueCount="60">
  <si>
    <t>ЗАГАЛЬНИЙ  ФОНД</t>
  </si>
  <si>
    <t>Код</t>
  </si>
  <si>
    <t>СПЕЦІАЛЬНИЙ ФОНД</t>
  </si>
  <si>
    <t>Найменування доходів</t>
  </si>
  <si>
    <t>Всього доходів загального фонду</t>
  </si>
  <si>
    <t>Власні надходження бюджетних установ</t>
  </si>
  <si>
    <t>Всього доходів спеціального фонду</t>
  </si>
  <si>
    <t>Всього доходів загального і спеціального фондів</t>
  </si>
  <si>
    <t xml:space="preserve"> Офіційні трансферти</t>
  </si>
  <si>
    <t>Відшкодування втрат сільськогосподарського та лісогосподарського виробництва</t>
  </si>
  <si>
    <t>Всього доходів загального фонду  (без врахування  трансфертів)</t>
  </si>
  <si>
    <t xml:space="preserve"> Відсоток збільшення чи зменшення відповідно до 2010 року.</t>
  </si>
  <si>
    <t>грн.</t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</si>
  <si>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</si>
  <si>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</t>
  </si>
  <si>
    <t xml:space="preserve"> Освітня субвенція з державного бюджету місцевим бюджетам</t>
  </si>
  <si>
    <t xml:space="preserve"> Медична субвенція з державного бюджету місцевим бюджетам</t>
  </si>
  <si>
    <t xml:space="preserve"> Базова дотація</t>
  </si>
  <si>
    <t xml:space="preserve"> Адміністратитвний збір за проведення  державної реєстрації юридичних осіб, фізичних осіб - підприємців та громадський формувань</t>
  </si>
  <si>
    <t xml:space="preserve"> Адміністративний збір за державну реєстрацію речових прав на нерухоме майно та їх обтяжень</t>
  </si>
  <si>
    <t xml:space="preserve"> План з урахуванням змін на  2018 рік </t>
  </si>
  <si>
    <t>Рентна плата за користування надрами для видобування природнього газу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</si>
  <si>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</si>
  <si>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</si>
  <si>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</si>
  <si>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</si>
  <si>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</si>
  <si>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</si>
  <si>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</si>
  <si>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</si>
  <si>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</si>
  <si>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</si>
  <si>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</si>
  <si>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</si>
  <si>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</si>
  <si>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Інші субвенції з місцевого бюджету</t>
  </si>
  <si>
    <t>Всього доходів спеціального фонду  (без урахування трансфертів)</t>
  </si>
  <si>
    <t>Податок  та збір на доходи  фізичних осіб</t>
  </si>
  <si>
    <t>Інші  надходження</t>
  </si>
  <si>
    <t xml:space="preserve"> Начальник фінансового управління </t>
  </si>
  <si>
    <t>Субвенції з місцнвого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</si>
  <si>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</si>
  <si>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</si>
  <si>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</si>
  <si>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</si>
  <si>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</t>
  </si>
  <si>
    <t>Субвенція з місцевого бюджету на здійснення природоохоронних заходів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</si>
  <si>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</si>
  <si>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Дотація з місцевих бюджетів іншим місцевим бюджетам</t>
  </si>
  <si>
    <t>Збільшення/ зменшення надходжень  за 2018 рік до  надходжень за  2017 рік (+;-)</t>
  </si>
  <si>
    <t>Ганна Кравчук</t>
  </si>
  <si>
    <t>Інші надходження</t>
  </si>
  <si>
    <t xml:space="preserve"> Надходження за  2018 рік</t>
  </si>
  <si>
    <t xml:space="preserve">Інформація про виконання Коломийського районного бюджету </t>
  </si>
  <si>
    <t>за  доходами  загального та спеціального фондів  за  2018 рік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</si>
  <si>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</si>
  <si>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Стабілізаційна дотація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</si>
  <si>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ветеранів"</t>
  </si>
  <si>
    <t xml:space="preserve"> Відсоток виконання до плану  з урахуванням змін  на  2018 рік </t>
  </si>
  <si>
    <t xml:space="preserve"> Надходження за  2017 рік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</si>
</sst>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  <numFmt numFmtId="187" formatCode="#0.00"/>
  </numFmts>
  <fonts count="46">
    <font>
      <sz val="10"/>
      <name val="Arial Cyr"/>
      <family val="0"/>
    </font>
    <font>
      <sz val="12"/>
      <name val="Times New Roman Cyr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2" fontId="3" fillId="33" borderId="10" xfId="52" applyNumberFormat="1" applyFont="1" applyFill="1" applyBorder="1" applyAlignment="1" applyProtection="1">
      <alignment horizontal="center" vertical="center" wrapText="1"/>
      <protection/>
    </xf>
    <xf numFmtId="172" fontId="3" fillId="34" borderId="10" xfId="52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/>
    </xf>
    <xf numFmtId="172" fontId="4" fillId="37" borderId="10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3" fillId="38" borderId="10" xfId="52" applyNumberFormat="1" applyFont="1" applyFill="1" applyBorder="1" applyAlignment="1" applyProtection="1">
      <alignment horizontal="center" vertical="center" wrapText="1"/>
      <protection/>
    </xf>
    <xf numFmtId="3" fontId="3" fillId="38" borderId="0" xfId="52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3" fillId="34" borderId="10" xfId="52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2" fontId="3" fillId="34" borderId="10" xfId="52" applyNumberFormat="1" applyFont="1" applyFill="1" applyBorder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3" fillId="34" borderId="10" xfId="0" applyFont="1" applyFill="1" applyBorder="1" applyAlignment="1" applyProtection="1">
      <alignment vertical="center" wrapText="1"/>
      <protection hidden="1"/>
    </xf>
    <xf numFmtId="2" fontId="3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87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17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4" fillId="0" borderId="15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/>
    </xf>
    <xf numFmtId="0" fontId="3" fillId="35" borderId="10" xfId="0" applyFont="1" applyFill="1" applyBorder="1" applyAlignment="1">
      <alignment vertical="center" wrapText="1"/>
    </xf>
    <xf numFmtId="0" fontId="3" fillId="35" borderId="10" xfId="52" applyFont="1" applyFill="1" applyBorder="1" applyAlignment="1" applyProtection="1">
      <alignment vertical="center" wrapText="1"/>
      <protection/>
    </xf>
    <xf numFmtId="172" fontId="3" fillId="35" borderId="10" xfId="52" applyNumberFormat="1" applyFont="1" applyFill="1" applyBorder="1" applyAlignment="1" applyProtection="1">
      <alignment vertical="center" wrapText="1"/>
      <protection/>
    </xf>
    <xf numFmtId="0" fontId="3" fillId="35" borderId="10" xfId="0" applyFont="1" applyFill="1" applyBorder="1" applyAlignment="1" applyProtection="1">
      <alignment vertical="center" wrapText="1"/>
      <protection hidden="1"/>
    </xf>
    <xf numFmtId="2" fontId="3" fillId="35" borderId="10" xfId="52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vertical="center" wrapText="1"/>
    </xf>
    <xf numFmtId="0" fontId="3" fillId="38" borderId="10" xfId="52" applyFont="1" applyFill="1" applyBorder="1" applyAlignment="1" applyProtection="1">
      <alignment vertical="center" wrapText="1"/>
      <protection/>
    </xf>
    <xf numFmtId="2" fontId="3" fillId="38" borderId="10" xfId="52" applyNumberFormat="1" applyFont="1" applyFill="1" applyBorder="1" applyAlignment="1" applyProtection="1">
      <alignment horizontal="center" vertical="center" wrapText="1"/>
      <protection/>
    </xf>
    <xf numFmtId="172" fontId="3" fillId="38" borderId="10" xfId="0" applyNumberFormat="1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 applyProtection="1">
      <alignment vertical="center" wrapText="1"/>
      <protection hidden="1"/>
    </xf>
    <xf numFmtId="4" fontId="3" fillId="38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2" fontId="3" fillId="38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2" fontId="4" fillId="0" borderId="16" xfId="52" applyNumberFormat="1" applyFont="1" applyFill="1" applyBorder="1" applyAlignment="1" applyProtection="1">
      <alignment horizontal="center" vertical="center" wrapText="1"/>
      <protection/>
    </xf>
    <xf numFmtId="187" fontId="4" fillId="0" borderId="16" xfId="0" applyNumberFormat="1" applyFont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75" zoomScaleNormal="75" zoomScalePageLayoutView="0" workbookViewId="0" topLeftCell="A60">
      <selection activeCell="D66" sqref="D66"/>
    </sheetView>
  </sheetViews>
  <sheetFormatPr defaultColWidth="9.00390625" defaultRowHeight="12.75"/>
  <cols>
    <col min="1" max="1" width="15.25390625" style="14" customWidth="1"/>
    <col min="2" max="2" width="41.75390625" style="14" customWidth="1"/>
    <col min="3" max="3" width="20.25390625" style="14" customWidth="1"/>
    <col min="4" max="4" width="20.625" style="14" customWidth="1"/>
    <col min="5" max="5" width="20.75390625" style="14" customWidth="1"/>
    <col min="6" max="6" width="18.875" style="14" customWidth="1"/>
    <col min="7" max="7" width="21.25390625" style="14" customWidth="1"/>
    <col min="8" max="8" width="0.2421875" style="14" hidden="1" customWidth="1"/>
    <col min="9" max="9" width="0.12890625" style="14" hidden="1" customWidth="1"/>
    <col min="10" max="10" width="14.375" style="14" hidden="1" customWidth="1"/>
    <col min="11" max="11" width="0.875" style="14" hidden="1" customWidth="1"/>
    <col min="12" max="16384" width="9.125" style="14" customWidth="1"/>
  </cols>
  <sheetData>
    <row r="1" spans="1:8" ht="22.5">
      <c r="A1" s="85" t="s">
        <v>53</v>
      </c>
      <c r="B1" s="85"/>
      <c r="C1" s="85"/>
      <c r="D1" s="85"/>
      <c r="E1" s="85"/>
      <c r="F1" s="85"/>
      <c r="G1" s="85"/>
      <c r="H1" s="9"/>
    </row>
    <row r="2" spans="1:8" ht="22.5">
      <c r="A2" s="85" t="s">
        <v>54</v>
      </c>
      <c r="B2" s="85"/>
      <c r="C2" s="85"/>
      <c r="D2" s="85"/>
      <c r="E2" s="85"/>
      <c r="F2" s="85"/>
      <c r="G2" s="85"/>
      <c r="H2" s="9"/>
    </row>
    <row r="3" spans="1:8" ht="17.25" customHeight="1">
      <c r="A3" s="15"/>
      <c r="B3" s="15"/>
      <c r="C3" s="15"/>
      <c r="D3" s="15"/>
      <c r="E3" s="16"/>
      <c r="F3" s="16"/>
      <c r="G3" s="15" t="s">
        <v>12</v>
      </c>
      <c r="H3" s="15" t="s">
        <v>12</v>
      </c>
    </row>
    <row r="4" spans="1:8" ht="15.75" hidden="1">
      <c r="A4" s="17"/>
      <c r="B4" s="17"/>
      <c r="C4" s="16"/>
      <c r="D4" s="16"/>
      <c r="E4" s="16"/>
      <c r="F4" s="16"/>
      <c r="G4" s="16"/>
      <c r="H4" s="16"/>
    </row>
    <row r="5" spans="1:8" ht="8.25" customHeight="1" hidden="1">
      <c r="A5" s="17"/>
      <c r="B5" s="17"/>
      <c r="C5" s="16"/>
      <c r="D5" s="16"/>
      <c r="E5" s="16"/>
      <c r="F5" s="16"/>
      <c r="G5" s="16"/>
      <c r="H5" s="16"/>
    </row>
    <row r="6" spans="1:8" ht="12.75" customHeight="1" hidden="1">
      <c r="A6" s="17"/>
      <c r="B6" s="17"/>
      <c r="C6" s="18"/>
      <c r="D6" s="18"/>
      <c r="E6" s="16"/>
      <c r="F6" s="16"/>
      <c r="G6" s="16"/>
      <c r="H6" s="16"/>
    </row>
    <row r="7" spans="1:8" ht="15.75" hidden="1">
      <c r="A7" s="86"/>
      <c r="B7" s="86"/>
      <c r="C7" s="86"/>
      <c r="D7" s="86"/>
      <c r="E7" s="86"/>
      <c r="F7" s="86"/>
      <c r="G7" s="86"/>
      <c r="H7" s="86"/>
    </row>
    <row r="8" spans="1:8" ht="18.75" customHeight="1" hidden="1">
      <c r="A8" s="87"/>
      <c r="B8" s="87"/>
      <c r="C8" s="87"/>
      <c r="D8" s="87"/>
      <c r="E8" s="87"/>
      <c r="F8" s="87"/>
      <c r="G8" s="87"/>
      <c r="H8" s="87"/>
    </row>
    <row r="9" spans="1:8" ht="23.25" customHeight="1" hidden="1">
      <c r="A9" s="87"/>
      <c r="B9" s="87"/>
      <c r="C9" s="87"/>
      <c r="D9" s="87"/>
      <c r="E9" s="87"/>
      <c r="F9" s="87"/>
      <c r="G9" s="87"/>
      <c r="H9" s="87"/>
    </row>
    <row r="10" spans="1:8" ht="21.75" customHeight="1" hidden="1">
      <c r="A10" s="19"/>
      <c r="B10" s="19"/>
      <c r="C10" s="19"/>
      <c r="D10" s="19"/>
      <c r="E10" s="19"/>
      <c r="F10" s="19"/>
      <c r="G10" s="19"/>
      <c r="H10" s="19"/>
    </row>
    <row r="11" spans="1:8" ht="166.5" customHeight="1">
      <c r="A11" s="27" t="s">
        <v>1</v>
      </c>
      <c r="B11" s="28" t="s">
        <v>3</v>
      </c>
      <c r="C11" s="53" t="s">
        <v>59</v>
      </c>
      <c r="D11" s="53" t="s">
        <v>20</v>
      </c>
      <c r="E11" s="53" t="s">
        <v>52</v>
      </c>
      <c r="F11" s="53" t="s">
        <v>58</v>
      </c>
      <c r="G11" s="53" t="s">
        <v>49</v>
      </c>
      <c r="H11" s="1" t="s">
        <v>11</v>
      </c>
    </row>
    <row r="12" spans="1:8" ht="40.5" customHeight="1">
      <c r="A12" s="56"/>
      <c r="B12" s="57" t="s">
        <v>0</v>
      </c>
      <c r="C12" s="57"/>
      <c r="D12" s="57"/>
      <c r="E12" s="58"/>
      <c r="F12" s="58"/>
      <c r="G12" s="58"/>
      <c r="H12" s="2"/>
    </row>
    <row r="13" spans="1:8" ht="38.25" customHeight="1">
      <c r="A13" s="29">
        <v>11010000</v>
      </c>
      <c r="B13" s="29" t="s">
        <v>37</v>
      </c>
      <c r="C13" s="30">
        <v>36175995</v>
      </c>
      <c r="D13" s="31">
        <v>43373000</v>
      </c>
      <c r="E13" s="30">
        <v>45017535.98</v>
      </c>
      <c r="F13" s="32">
        <f aca="true" t="shared" si="0" ref="F13:F49">SUM(E13/D13)*100</f>
        <v>103.79161224725057</v>
      </c>
      <c r="G13" s="32">
        <f aca="true" t="shared" si="1" ref="G13:G24">SUM(E13-C13)</f>
        <v>8841540.979999997</v>
      </c>
      <c r="H13" s="3">
        <f>SUM(E13/C13)*100</f>
        <v>124.44035327846545</v>
      </c>
    </row>
    <row r="14" spans="1:8" ht="66" customHeight="1">
      <c r="A14" s="29">
        <v>13030800</v>
      </c>
      <c r="B14" s="29" t="s">
        <v>21</v>
      </c>
      <c r="C14" s="30">
        <v>0</v>
      </c>
      <c r="D14" s="31">
        <v>120000</v>
      </c>
      <c r="E14" s="30">
        <v>103902.66</v>
      </c>
      <c r="F14" s="32">
        <f t="shared" si="0"/>
        <v>86.58555</v>
      </c>
      <c r="G14" s="32">
        <f t="shared" si="1"/>
        <v>103902.66</v>
      </c>
      <c r="H14" s="3"/>
    </row>
    <row r="15" spans="1:8" ht="38.25" customHeight="1">
      <c r="A15" s="29">
        <v>21080500</v>
      </c>
      <c r="B15" s="29" t="s">
        <v>51</v>
      </c>
      <c r="C15" s="30"/>
      <c r="D15" s="31"/>
      <c r="E15" s="30">
        <v>12139.12</v>
      </c>
      <c r="F15" s="32">
        <v>0</v>
      </c>
      <c r="G15" s="32">
        <f t="shared" si="1"/>
        <v>12139.12</v>
      </c>
      <c r="H15" s="3"/>
    </row>
    <row r="16" spans="1:8" ht="95.25" customHeight="1">
      <c r="A16" s="33">
        <v>22010300</v>
      </c>
      <c r="B16" s="29" t="s">
        <v>18</v>
      </c>
      <c r="C16" s="30">
        <v>66064</v>
      </c>
      <c r="D16" s="31">
        <v>55000</v>
      </c>
      <c r="E16" s="30">
        <v>60831.81</v>
      </c>
      <c r="F16" s="32">
        <f t="shared" si="0"/>
        <v>110.60329090909092</v>
      </c>
      <c r="G16" s="32">
        <f t="shared" si="1"/>
        <v>-5232.190000000002</v>
      </c>
      <c r="H16" s="3"/>
    </row>
    <row r="17" spans="1:8" ht="65.25" customHeight="1">
      <c r="A17" s="33">
        <v>22012600</v>
      </c>
      <c r="B17" s="29" t="s">
        <v>19</v>
      </c>
      <c r="C17" s="30">
        <v>334558.26</v>
      </c>
      <c r="D17" s="31">
        <v>385000</v>
      </c>
      <c r="E17" s="30">
        <v>444189.86</v>
      </c>
      <c r="F17" s="32">
        <f t="shared" si="0"/>
        <v>115.3739896103896</v>
      </c>
      <c r="G17" s="32">
        <f t="shared" si="1"/>
        <v>109631.59999999998</v>
      </c>
      <c r="H17" s="3"/>
    </row>
    <row r="18" spans="1:8" ht="82.5" customHeight="1">
      <c r="A18" s="33">
        <v>22080400</v>
      </c>
      <c r="B18" s="29" t="s">
        <v>13</v>
      </c>
      <c r="C18" s="30">
        <v>79244.19</v>
      </c>
      <c r="D18" s="31">
        <v>200000</v>
      </c>
      <c r="E18" s="30">
        <v>120743.06</v>
      </c>
      <c r="F18" s="32">
        <f t="shared" si="0"/>
        <v>60.37152999999999</v>
      </c>
      <c r="G18" s="32">
        <f t="shared" si="1"/>
        <v>41498.869999999995</v>
      </c>
      <c r="H18" s="3">
        <f>SUM(E18/C18)*100</f>
        <v>152.36834397575393</v>
      </c>
    </row>
    <row r="19" spans="1:8" ht="174" customHeight="1">
      <c r="A19" s="33">
        <v>22130000</v>
      </c>
      <c r="B19" s="29" t="s">
        <v>55</v>
      </c>
      <c r="C19" s="30">
        <v>946.13</v>
      </c>
      <c r="D19" s="31">
        <v>0</v>
      </c>
      <c r="E19" s="30">
        <v>0</v>
      </c>
      <c r="F19" s="32">
        <v>0</v>
      </c>
      <c r="G19" s="32">
        <f t="shared" si="1"/>
        <v>-946.13</v>
      </c>
      <c r="H19" s="3"/>
    </row>
    <row r="20" spans="1:8" ht="34.5" customHeight="1">
      <c r="A20" s="33">
        <v>24060300</v>
      </c>
      <c r="B20" s="29" t="s">
        <v>38</v>
      </c>
      <c r="C20" s="30">
        <v>2360.55</v>
      </c>
      <c r="D20" s="31">
        <v>2000</v>
      </c>
      <c r="E20" s="30">
        <v>0</v>
      </c>
      <c r="F20" s="32">
        <f t="shared" si="0"/>
        <v>0</v>
      </c>
      <c r="G20" s="32">
        <f t="shared" si="1"/>
        <v>-2360.55</v>
      </c>
      <c r="H20" s="3">
        <f>SUM(E20/C20)*100</f>
        <v>0</v>
      </c>
    </row>
    <row r="21" spans="1:8" s="20" customFormat="1" ht="51" customHeight="1">
      <c r="A21" s="64"/>
      <c r="B21" s="65" t="s">
        <v>10</v>
      </c>
      <c r="C21" s="66">
        <f>SUM(C13:C20)</f>
        <v>36659168.129999995</v>
      </c>
      <c r="D21" s="66">
        <f>SUM(D13:D20)</f>
        <v>44135000</v>
      </c>
      <c r="E21" s="66">
        <f>SUM(E13:E20)</f>
        <v>45759342.489999995</v>
      </c>
      <c r="F21" s="67">
        <f t="shared" si="0"/>
        <v>103.6803953551603</v>
      </c>
      <c r="G21" s="68">
        <f t="shared" si="1"/>
        <v>9100174.36</v>
      </c>
      <c r="H21" s="4">
        <f>SUM(E21/C21)*100</f>
        <v>124.82373393670349</v>
      </c>
    </row>
    <row r="22" spans="1:11" s="20" customFormat="1" ht="38.25" customHeight="1">
      <c r="A22" s="12">
        <v>40000000</v>
      </c>
      <c r="B22" s="13" t="s">
        <v>8</v>
      </c>
      <c r="C22" s="34">
        <f>SUM(C23)</f>
        <v>739120558.7600001</v>
      </c>
      <c r="D22" s="34">
        <f>SUM(D23)</f>
        <v>768923439.8500001</v>
      </c>
      <c r="E22" s="34">
        <f>SUM(E23)</f>
        <v>753218007.1000001</v>
      </c>
      <c r="F22" s="35">
        <f t="shared" si="0"/>
        <v>97.95747769725114</v>
      </c>
      <c r="G22" s="36">
        <f t="shared" si="1"/>
        <v>14097448.340000033</v>
      </c>
      <c r="H22" s="10">
        <f>SUM(H27+H25)</f>
        <v>65.75111007001166</v>
      </c>
      <c r="I22" s="10">
        <f>SUM(I27+I25)</f>
        <v>0</v>
      </c>
      <c r="J22" s="10">
        <f>SUM(J27+J25)</f>
        <v>0</v>
      </c>
      <c r="K22" s="10">
        <f>SUM(K27+K25)</f>
        <v>0</v>
      </c>
    </row>
    <row r="23" spans="1:11" s="20" customFormat="1" ht="46.5" customHeight="1">
      <c r="A23" s="12">
        <v>41000000</v>
      </c>
      <c r="B23" s="13" t="s">
        <v>25</v>
      </c>
      <c r="C23" s="34">
        <f>SUM(C24+C27+C31+C33)</f>
        <v>739120558.7600001</v>
      </c>
      <c r="D23" s="34">
        <f>SUM(D24+D27+D31+D33)</f>
        <v>768923439.8500001</v>
      </c>
      <c r="E23" s="34">
        <f>SUM(E24+E27+E31+E33)</f>
        <v>753218007.1000001</v>
      </c>
      <c r="F23" s="35">
        <f t="shared" si="0"/>
        <v>97.95747769725114</v>
      </c>
      <c r="G23" s="36">
        <f t="shared" si="1"/>
        <v>14097448.340000033</v>
      </c>
      <c r="H23" s="10"/>
      <c r="I23" s="11"/>
      <c r="J23" s="11"/>
      <c r="K23" s="11"/>
    </row>
    <row r="24" spans="1:11" s="20" customFormat="1" ht="50.25" customHeight="1">
      <c r="A24" s="12">
        <v>41020000</v>
      </c>
      <c r="B24" s="13" t="s">
        <v>26</v>
      </c>
      <c r="C24" s="34">
        <f>SUM(C25:C26)</f>
        <v>42544500</v>
      </c>
      <c r="D24" s="34">
        <f>SUM(D25:D26)</f>
        <v>39949000</v>
      </c>
      <c r="E24" s="34">
        <f>SUM(E25:E26)</f>
        <v>39949000</v>
      </c>
      <c r="F24" s="35">
        <f t="shared" si="0"/>
        <v>100</v>
      </c>
      <c r="G24" s="36">
        <f t="shared" si="1"/>
        <v>-2595500</v>
      </c>
      <c r="H24" s="10"/>
      <c r="I24" s="11"/>
      <c r="J24" s="11"/>
      <c r="K24" s="11"/>
    </row>
    <row r="25" spans="1:8" s="21" customFormat="1" ht="33.75" customHeight="1">
      <c r="A25" s="33">
        <v>41020100</v>
      </c>
      <c r="B25" s="29" t="s">
        <v>17</v>
      </c>
      <c r="C25" s="31">
        <v>29991500</v>
      </c>
      <c r="D25" s="31">
        <v>39949000</v>
      </c>
      <c r="E25" s="31">
        <v>39949000</v>
      </c>
      <c r="F25" s="32">
        <f t="shared" si="0"/>
        <v>100</v>
      </c>
      <c r="G25" s="38">
        <f>E25-C25</f>
        <v>9957500</v>
      </c>
      <c r="H25" s="3"/>
    </row>
    <row r="26" spans="1:8" s="21" customFormat="1" ht="33.75" customHeight="1">
      <c r="A26" s="33">
        <v>41020600</v>
      </c>
      <c r="B26" s="29" t="s">
        <v>56</v>
      </c>
      <c r="C26" s="31">
        <v>12553000</v>
      </c>
      <c r="D26" s="31"/>
      <c r="E26" s="31"/>
      <c r="F26" s="37"/>
      <c r="G26" s="38">
        <f>E26-C26</f>
        <v>-12553000</v>
      </c>
      <c r="H26" s="3"/>
    </row>
    <row r="27" spans="1:9" s="23" customFormat="1" ht="48" customHeight="1">
      <c r="A27" s="12">
        <v>41030000</v>
      </c>
      <c r="B27" s="13" t="s">
        <v>27</v>
      </c>
      <c r="C27" s="34">
        <f>SUM(C28:C30)</f>
        <v>234878620.05</v>
      </c>
      <c r="D27" s="34">
        <f>SUM(D28:D30)</f>
        <v>154435300</v>
      </c>
      <c r="E27" s="34">
        <f>SUM(E28:E30)</f>
        <v>154435300</v>
      </c>
      <c r="F27" s="35">
        <f t="shared" si="0"/>
        <v>100</v>
      </c>
      <c r="G27" s="36">
        <f aca="true" t="shared" si="2" ref="G27:G33">SUM(E27-C27)</f>
        <v>-80443320.05000001</v>
      </c>
      <c r="H27" s="4">
        <f>SUM(E27/C27)*100</f>
        <v>65.75111007001166</v>
      </c>
      <c r="I27" s="22"/>
    </row>
    <row r="28" spans="1:9" s="23" customFormat="1" ht="48" customHeight="1">
      <c r="A28" s="33">
        <v>41033900</v>
      </c>
      <c r="B28" s="29" t="s">
        <v>15</v>
      </c>
      <c r="C28" s="30">
        <v>81662300</v>
      </c>
      <c r="D28" s="31">
        <v>104882500</v>
      </c>
      <c r="E28" s="31">
        <v>104882500</v>
      </c>
      <c r="F28" s="32">
        <f t="shared" si="0"/>
        <v>100</v>
      </c>
      <c r="G28" s="38">
        <f t="shared" si="2"/>
        <v>23220200</v>
      </c>
      <c r="H28" s="4"/>
      <c r="I28" s="22"/>
    </row>
    <row r="29" spans="1:9" s="23" customFormat="1" ht="44.25" customHeight="1">
      <c r="A29" s="29">
        <v>41034200</v>
      </c>
      <c r="B29" s="39" t="s">
        <v>16</v>
      </c>
      <c r="C29" s="30">
        <v>126860320.05</v>
      </c>
      <c r="D29" s="31">
        <v>44188800</v>
      </c>
      <c r="E29" s="31">
        <v>44188800</v>
      </c>
      <c r="F29" s="32">
        <f t="shared" si="0"/>
        <v>100</v>
      </c>
      <c r="G29" s="38">
        <f t="shared" si="2"/>
        <v>-82671520.05</v>
      </c>
      <c r="H29" s="4"/>
      <c r="I29" s="22"/>
    </row>
    <row r="30" spans="1:9" s="23" customFormat="1" ht="98.25" customHeight="1">
      <c r="A30" s="29">
        <v>41034500</v>
      </c>
      <c r="B30" s="39" t="s">
        <v>42</v>
      </c>
      <c r="C30" s="30">
        <v>26356000</v>
      </c>
      <c r="D30" s="31">
        <v>5364000</v>
      </c>
      <c r="E30" s="31">
        <v>5364000</v>
      </c>
      <c r="F30" s="32">
        <f t="shared" si="0"/>
        <v>100</v>
      </c>
      <c r="G30" s="38">
        <f t="shared" si="2"/>
        <v>-20992000</v>
      </c>
      <c r="H30" s="4"/>
      <c r="I30" s="22"/>
    </row>
    <row r="31" spans="1:9" s="23" customFormat="1" ht="59.25" customHeight="1">
      <c r="A31" s="13">
        <v>41040000</v>
      </c>
      <c r="B31" s="40" t="s">
        <v>48</v>
      </c>
      <c r="C31" s="41">
        <f>SUM(C32)</f>
        <v>29765264.67</v>
      </c>
      <c r="D31" s="41">
        <f>SUM(D32)</f>
        <v>32131200</v>
      </c>
      <c r="E31" s="41">
        <f>SUM(E32)</f>
        <v>32131200</v>
      </c>
      <c r="F31" s="35">
        <f t="shared" si="0"/>
        <v>100</v>
      </c>
      <c r="G31" s="36">
        <f t="shared" si="2"/>
        <v>2365935.329999998</v>
      </c>
      <c r="H31" s="4"/>
      <c r="I31" s="22"/>
    </row>
    <row r="32" spans="1:9" s="23" customFormat="1" ht="125.25" customHeight="1">
      <c r="A32" s="42">
        <v>41040200</v>
      </c>
      <c r="B32" s="43" t="s">
        <v>22</v>
      </c>
      <c r="C32" s="31">
        <v>29765264.67</v>
      </c>
      <c r="D32" s="31">
        <v>32131200</v>
      </c>
      <c r="E32" s="31">
        <v>32131200</v>
      </c>
      <c r="F32" s="32">
        <f t="shared" si="0"/>
        <v>100</v>
      </c>
      <c r="G32" s="38">
        <f t="shared" si="2"/>
        <v>2365935.329999998</v>
      </c>
      <c r="H32" s="4"/>
      <c r="I32" s="22"/>
    </row>
    <row r="33" spans="1:9" s="23" customFormat="1" ht="50.25" customHeight="1">
      <c r="A33" s="44">
        <v>41050000</v>
      </c>
      <c r="B33" s="45" t="s">
        <v>28</v>
      </c>
      <c r="C33" s="34">
        <f>SUM(C34:C48)</f>
        <v>431932174.0400001</v>
      </c>
      <c r="D33" s="34">
        <f>SUM(D34:D48)</f>
        <v>542407939.8500001</v>
      </c>
      <c r="E33" s="34">
        <f>SUM(E34:E48)</f>
        <v>526702507.1000001</v>
      </c>
      <c r="F33" s="35">
        <f t="shared" si="0"/>
        <v>97.10449799935759</v>
      </c>
      <c r="G33" s="36">
        <f t="shared" si="2"/>
        <v>94770333.06</v>
      </c>
      <c r="H33" s="4"/>
      <c r="I33" s="22"/>
    </row>
    <row r="34" spans="1:9" s="23" customFormat="1" ht="252.75" customHeight="1">
      <c r="A34" s="46">
        <v>41050100</v>
      </c>
      <c r="B34" s="29" t="s">
        <v>29</v>
      </c>
      <c r="C34" s="30">
        <v>236005324.84</v>
      </c>
      <c r="D34" s="31">
        <v>248599700</v>
      </c>
      <c r="E34" s="47">
        <v>235694960.15</v>
      </c>
      <c r="F34" s="32">
        <f t="shared" si="0"/>
        <v>94.80902838981704</v>
      </c>
      <c r="G34" s="38">
        <f>E34-C34</f>
        <v>-310364.6899999976</v>
      </c>
      <c r="H34" s="4"/>
      <c r="I34" s="22"/>
    </row>
    <row r="35" spans="1:9" s="23" customFormat="1" ht="144.75" customHeight="1">
      <c r="A35" s="46">
        <v>41050200</v>
      </c>
      <c r="B35" s="29" t="s">
        <v>30</v>
      </c>
      <c r="C35" s="31">
        <v>2085690</v>
      </c>
      <c r="D35" s="31">
        <v>2830368</v>
      </c>
      <c r="E35" s="47">
        <v>2830367.59</v>
      </c>
      <c r="F35" s="32">
        <f t="shared" si="0"/>
        <v>99.99998551425115</v>
      </c>
      <c r="G35" s="38">
        <f>E35-C35</f>
        <v>744677.5899999999</v>
      </c>
      <c r="H35" s="4"/>
      <c r="I35" s="22"/>
    </row>
    <row r="36" spans="1:9" s="23" customFormat="1" ht="366" customHeight="1">
      <c r="A36" s="46">
        <v>41050300</v>
      </c>
      <c r="B36" s="48" t="s">
        <v>31</v>
      </c>
      <c r="C36" s="30">
        <v>182048788</v>
      </c>
      <c r="D36" s="31">
        <v>191385000</v>
      </c>
      <c r="E36" s="47">
        <v>189572867</v>
      </c>
      <c r="F36" s="32">
        <f t="shared" si="0"/>
        <v>99.0531478433524</v>
      </c>
      <c r="G36" s="38">
        <f>E36-C36</f>
        <v>7524079</v>
      </c>
      <c r="H36" s="4"/>
      <c r="I36" s="22"/>
    </row>
    <row r="37" spans="1:9" s="23" customFormat="1" ht="153" customHeight="1">
      <c r="A37" s="55">
        <v>41050400</v>
      </c>
      <c r="B37" s="52" t="s">
        <v>45</v>
      </c>
      <c r="C37" s="76">
        <v>950734.3</v>
      </c>
      <c r="D37" s="54">
        <v>3262128.23</v>
      </c>
      <c r="E37" s="54">
        <v>3262128.23</v>
      </c>
      <c r="F37" s="77">
        <f t="shared" si="0"/>
        <v>100</v>
      </c>
      <c r="G37" s="78">
        <f aca="true" t="shared" si="3" ref="G37:G48">SUM(E37-C37)</f>
        <v>2311393.9299999997</v>
      </c>
      <c r="H37" s="4"/>
      <c r="I37" s="22"/>
    </row>
    <row r="38" spans="1:9" s="23" customFormat="1" ht="153" customHeight="1">
      <c r="A38" s="46">
        <v>41050500</v>
      </c>
      <c r="B38" s="50" t="s">
        <v>57</v>
      </c>
      <c r="C38" s="30"/>
      <c r="D38" s="31">
        <v>1208031.22</v>
      </c>
      <c r="E38" s="47">
        <v>1208031.22</v>
      </c>
      <c r="F38" s="37">
        <f t="shared" si="0"/>
        <v>100</v>
      </c>
      <c r="G38" s="49">
        <f t="shared" si="3"/>
        <v>1208031.22</v>
      </c>
      <c r="H38" s="4"/>
      <c r="I38" s="22"/>
    </row>
    <row r="39" spans="1:9" s="23" customFormat="1" ht="320.25" customHeight="1">
      <c r="A39" s="46">
        <v>41050700</v>
      </c>
      <c r="B39" s="50" t="s">
        <v>32</v>
      </c>
      <c r="C39" s="31">
        <v>363571.29</v>
      </c>
      <c r="D39" s="31">
        <v>502600</v>
      </c>
      <c r="E39" s="47">
        <v>477846.17</v>
      </c>
      <c r="F39" s="32">
        <f t="shared" si="0"/>
        <v>95.07484480700357</v>
      </c>
      <c r="G39" s="38">
        <f t="shared" si="3"/>
        <v>114274.88</v>
      </c>
      <c r="H39" s="4"/>
      <c r="I39" s="22"/>
    </row>
    <row r="40" spans="1:9" s="23" customFormat="1" ht="97.5" customHeight="1">
      <c r="A40" s="79">
        <v>41051100</v>
      </c>
      <c r="B40" s="48" t="s">
        <v>23</v>
      </c>
      <c r="C40" s="80">
        <v>400000</v>
      </c>
      <c r="D40" s="80">
        <v>302400</v>
      </c>
      <c r="E40" s="81">
        <v>302400</v>
      </c>
      <c r="F40" s="82">
        <f t="shared" si="0"/>
        <v>100</v>
      </c>
      <c r="G40" s="83">
        <f t="shared" si="3"/>
        <v>-97600</v>
      </c>
      <c r="H40" s="4"/>
      <c r="I40" s="22"/>
    </row>
    <row r="41" spans="1:9" s="23" customFormat="1" ht="94.5" customHeight="1">
      <c r="A41" s="46">
        <v>41051200</v>
      </c>
      <c r="B41" s="50" t="s">
        <v>41</v>
      </c>
      <c r="C41" s="31">
        <v>30736.88</v>
      </c>
      <c r="D41" s="31">
        <v>383872</v>
      </c>
      <c r="E41" s="47">
        <v>333005.23</v>
      </c>
      <c r="F41" s="32">
        <f t="shared" si="0"/>
        <v>86.74902832194064</v>
      </c>
      <c r="G41" s="38">
        <f t="shared" si="3"/>
        <v>302268.35</v>
      </c>
      <c r="H41" s="4"/>
      <c r="I41" s="22"/>
    </row>
    <row r="42" spans="1:9" s="23" customFormat="1" ht="115.5" customHeight="1">
      <c r="A42" s="51">
        <v>41051400</v>
      </c>
      <c r="B42" s="50" t="s">
        <v>44</v>
      </c>
      <c r="C42" s="31">
        <v>0</v>
      </c>
      <c r="D42" s="31">
        <v>786600</v>
      </c>
      <c r="E42" s="47">
        <v>781330.52</v>
      </c>
      <c r="F42" s="32">
        <f t="shared" si="0"/>
        <v>99.33009407576914</v>
      </c>
      <c r="G42" s="38">
        <f t="shared" si="3"/>
        <v>781330.52</v>
      </c>
      <c r="H42" s="4"/>
      <c r="I42" s="22"/>
    </row>
    <row r="43" spans="1:9" s="23" customFormat="1" ht="78.75" customHeight="1">
      <c r="A43" s="51">
        <v>41051500</v>
      </c>
      <c r="B43" s="50" t="s">
        <v>33</v>
      </c>
      <c r="C43" s="31">
        <v>0</v>
      </c>
      <c r="D43" s="31">
        <v>85087532.11</v>
      </c>
      <c r="E43" s="31">
        <v>85087532.11</v>
      </c>
      <c r="F43" s="32">
        <f t="shared" si="0"/>
        <v>100</v>
      </c>
      <c r="G43" s="38">
        <f t="shared" si="3"/>
        <v>85087532.11</v>
      </c>
      <c r="H43" s="4"/>
      <c r="I43" s="22"/>
    </row>
    <row r="44" spans="1:9" s="23" customFormat="1" ht="79.5" customHeight="1">
      <c r="A44" s="46">
        <v>41051600</v>
      </c>
      <c r="B44" s="48" t="s">
        <v>43</v>
      </c>
      <c r="C44" s="31">
        <v>329700</v>
      </c>
      <c r="D44" s="31">
        <v>226000.35</v>
      </c>
      <c r="E44" s="47">
        <v>226000.35</v>
      </c>
      <c r="F44" s="32">
        <f t="shared" si="0"/>
        <v>100</v>
      </c>
      <c r="G44" s="38">
        <f t="shared" si="3"/>
        <v>-103699.65</v>
      </c>
      <c r="H44" s="4"/>
      <c r="I44" s="22"/>
    </row>
    <row r="45" spans="1:9" s="23" customFormat="1" ht="100.5" customHeight="1">
      <c r="A45" s="55">
        <v>41052000</v>
      </c>
      <c r="B45" s="52" t="s">
        <v>24</v>
      </c>
      <c r="C45" s="54">
        <v>887061.21</v>
      </c>
      <c r="D45" s="31">
        <v>2700000</v>
      </c>
      <c r="E45" s="47">
        <v>1944996.46</v>
      </c>
      <c r="F45" s="32">
        <f t="shared" si="0"/>
        <v>72.03690592592592</v>
      </c>
      <c r="G45" s="38">
        <f t="shared" si="3"/>
        <v>1057935.25</v>
      </c>
      <c r="H45" s="4"/>
      <c r="I45" s="22"/>
    </row>
    <row r="46" spans="1:9" s="23" customFormat="1" ht="148.5" customHeight="1">
      <c r="A46" s="46">
        <v>41053000</v>
      </c>
      <c r="B46" s="50" t="s">
        <v>40</v>
      </c>
      <c r="C46" s="31">
        <v>1899.85</v>
      </c>
      <c r="D46" s="31">
        <v>190900</v>
      </c>
      <c r="E46" s="47">
        <v>190855.05</v>
      </c>
      <c r="F46" s="32">
        <f t="shared" si="0"/>
        <v>99.97645364064955</v>
      </c>
      <c r="G46" s="38">
        <f t="shared" si="3"/>
        <v>188955.19999999998</v>
      </c>
      <c r="H46" s="4"/>
      <c r="I46" s="22"/>
    </row>
    <row r="47" spans="1:9" s="23" customFormat="1" ht="107.25" customHeight="1">
      <c r="A47" s="46">
        <v>41053300</v>
      </c>
      <c r="B47" s="50" t="s">
        <v>34</v>
      </c>
      <c r="C47" s="31">
        <v>5095020.19</v>
      </c>
      <c r="D47" s="31">
        <v>1890000</v>
      </c>
      <c r="E47" s="31">
        <v>1860000</v>
      </c>
      <c r="F47" s="32">
        <f t="shared" si="0"/>
        <v>98.4126984126984</v>
      </c>
      <c r="G47" s="38">
        <f t="shared" si="3"/>
        <v>-3235020.1900000004</v>
      </c>
      <c r="H47" s="4"/>
      <c r="I47" s="22"/>
    </row>
    <row r="48" spans="1:9" s="23" customFormat="1" ht="39" customHeight="1">
      <c r="A48" s="51">
        <v>41053900</v>
      </c>
      <c r="B48" s="63" t="s">
        <v>35</v>
      </c>
      <c r="C48" s="31">
        <v>3733647.48</v>
      </c>
      <c r="D48" s="31">
        <v>3052807.94</v>
      </c>
      <c r="E48" s="47">
        <v>2930187.02</v>
      </c>
      <c r="F48" s="32">
        <f t="shared" si="0"/>
        <v>95.9833398494109</v>
      </c>
      <c r="G48" s="38">
        <f t="shared" si="3"/>
        <v>-803460.46</v>
      </c>
      <c r="H48" s="4"/>
      <c r="I48" s="22"/>
    </row>
    <row r="49" spans="1:10" s="21" customFormat="1" ht="48" customHeight="1">
      <c r="A49" s="64"/>
      <c r="B49" s="69" t="s">
        <v>4</v>
      </c>
      <c r="C49" s="66">
        <f>SUM(C21+C22)</f>
        <v>775779726.8900001</v>
      </c>
      <c r="D49" s="66">
        <f>SUM(D21+D22)</f>
        <v>813058439.8500001</v>
      </c>
      <c r="E49" s="66">
        <f>SUM(E21+E22)</f>
        <v>798977349.5900002</v>
      </c>
      <c r="F49" s="67">
        <f t="shared" si="0"/>
        <v>98.26813306770448</v>
      </c>
      <c r="G49" s="70">
        <f>SUM(G21+G22)</f>
        <v>23197622.700000033</v>
      </c>
      <c r="H49" s="5">
        <f>SUM(E49/C49)*100</f>
        <v>102.99023316747349</v>
      </c>
      <c r="I49" s="24"/>
      <c r="J49" s="25">
        <v>150003350.29</v>
      </c>
    </row>
    <row r="50" spans="1:8" ht="39" customHeight="1">
      <c r="A50" s="56"/>
      <c r="B50" s="59" t="s">
        <v>2</v>
      </c>
      <c r="C50" s="60"/>
      <c r="D50" s="60"/>
      <c r="E50" s="60"/>
      <c r="F50" s="4"/>
      <c r="G50" s="61" t="s">
        <v>14</v>
      </c>
      <c r="H50" s="6"/>
    </row>
    <row r="51" spans="1:8" ht="64.5" customHeight="1">
      <c r="A51" s="33">
        <v>21110000</v>
      </c>
      <c r="B51" s="39" t="s">
        <v>9</v>
      </c>
      <c r="C51" s="31">
        <v>1455.65</v>
      </c>
      <c r="D51" s="31">
        <v>0</v>
      </c>
      <c r="E51" s="31">
        <v>22936.07</v>
      </c>
      <c r="F51" s="32">
        <v>0</v>
      </c>
      <c r="G51" s="38">
        <f aca="true" t="shared" si="4" ref="G51:G65">SUM(E51-C51)</f>
        <v>21480.42</v>
      </c>
      <c r="H51" s="3">
        <f>SUM(E51/C51)*100</f>
        <v>1575.65829698073</v>
      </c>
    </row>
    <row r="52" spans="1:8" ht="42.75" customHeight="1">
      <c r="A52" s="33">
        <v>25000000</v>
      </c>
      <c r="B52" s="39" t="s">
        <v>5</v>
      </c>
      <c r="C52" s="31">
        <v>11850531.48</v>
      </c>
      <c r="D52" s="31">
        <v>9581580.24</v>
      </c>
      <c r="E52" s="31">
        <v>9698257.52</v>
      </c>
      <c r="F52" s="32">
        <f>SUM(E52/D52)*100</f>
        <v>101.21772481237394</v>
      </c>
      <c r="G52" s="38">
        <f t="shared" si="4"/>
        <v>-2152273.960000001</v>
      </c>
      <c r="H52" s="3">
        <f>SUM(E52/C52)*100</f>
        <v>81.83816511831247</v>
      </c>
    </row>
    <row r="53" spans="1:8" ht="60.75" customHeight="1" hidden="1">
      <c r="A53" s="33"/>
      <c r="B53" s="39"/>
      <c r="C53" s="31"/>
      <c r="D53" s="31"/>
      <c r="E53" s="31"/>
      <c r="F53" s="32" t="e">
        <f>SUM(E53/D53)*100</f>
        <v>#DIV/0!</v>
      </c>
      <c r="G53" s="38">
        <f t="shared" si="4"/>
        <v>0</v>
      </c>
      <c r="H53" s="3" t="e">
        <f>SUM(E53/C53)*100</f>
        <v>#DIV/0!</v>
      </c>
    </row>
    <row r="54" spans="1:8" ht="83.25" customHeight="1">
      <c r="A54" s="33">
        <v>31030000</v>
      </c>
      <c r="B54" s="39" t="s">
        <v>47</v>
      </c>
      <c r="C54" s="31">
        <v>0</v>
      </c>
      <c r="D54" s="31">
        <v>2412430</v>
      </c>
      <c r="E54" s="31">
        <v>4636212</v>
      </c>
      <c r="F54" s="32">
        <f>SUM(E54/D54)*100</f>
        <v>192.1801668856713</v>
      </c>
      <c r="G54" s="38">
        <f t="shared" si="4"/>
        <v>4636212</v>
      </c>
      <c r="H54" s="3"/>
    </row>
    <row r="55" spans="1:8" ht="63.75" customHeight="1">
      <c r="A55" s="64"/>
      <c r="B55" s="69" t="s">
        <v>36</v>
      </c>
      <c r="C55" s="66">
        <f>SUM(C51:C53)</f>
        <v>11851987.13</v>
      </c>
      <c r="D55" s="66">
        <f>SUM(D51:D54)</f>
        <v>11994010.24</v>
      </c>
      <c r="E55" s="66">
        <f>SUM(E51:E54)</f>
        <v>14357405.59</v>
      </c>
      <c r="F55" s="67">
        <f>SUM(E55/D55)*100</f>
        <v>119.70479683365687</v>
      </c>
      <c r="G55" s="68">
        <f t="shared" si="4"/>
        <v>2505418.459999999</v>
      </c>
      <c r="H55" s="3"/>
    </row>
    <row r="56" spans="1:8" ht="37.5" customHeight="1">
      <c r="A56" s="12">
        <v>40000000</v>
      </c>
      <c r="B56" s="13" t="s">
        <v>8</v>
      </c>
      <c r="C56" s="34">
        <f>SUM(C59+C57)</f>
        <v>6967357.36</v>
      </c>
      <c r="D56" s="34">
        <f>SUM(D59+D57)</f>
        <v>11359405</v>
      </c>
      <c r="E56" s="34">
        <f>SUM(E59+E57)</f>
        <v>9860130.32</v>
      </c>
      <c r="F56" s="35">
        <f>SUM(E56/D56)*100</f>
        <v>86.80146821070294</v>
      </c>
      <c r="G56" s="36">
        <f t="shared" si="4"/>
        <v>2892772.96</v>
      </c>
      <c r="H56" s="3"/>
    </row>
    <row r="57" spans="1:8" ht="48" customHeight="1">
      <c r="A57" s="12">
        <v>41030000</v>
      </c>
      <c r="B57" s="13" t="s">
        <v>27</v>
      </c>
      <c r="C57" s="34">
        <f>SUM(C58)</f>
        <v>2050000</v>
      </c>
      <c r="D57" s="34">
        <f>SUM(D58)</f>
        <v>0</v>
      </c>
      <c r="E57" s="34">
        <f>SUM(E58)</f>
        <v>0</v>
      </c>
      <c r="F57" s="35"/>
      <c r="G57" s="36">
        <f t="shared" si="4"/>
        <v>-2050000</v>
      </c>
      <c r="H57" s="3"/>
    </row>
    <row r="58" spans="1:8" ht="101.25" customHeight="1">
      <c r="A58" s="29">
        <v>41034500</v>
      </c>
      <c r="B58" s="39" t="s">
        <v>42</v>
      </c>
      <c r="C58" s="31">
        <v>2050000</v>
      </c>
      <c r="D58" s="31">
        <v>0</v>
      </c>
      <c r="E58" s="31">
        <v>0</v>
      </c>
      <c r="F58" s="32">
        <v>0</v>
      </c>
      <c r="G58" s="38">
        <f t="shared" si="4"/>
        <v>-2050000</v>
      </c>
      <c r="H58" s="3"/>
    </row>
    <row r="59" spans="1:8" ht="46.5" customHeight="1">
      <c r="A59" s="44">
        <v>41050000</v>
      </c>
      <c r="B59" s="45" t="s">
        <v>28</v>
      </c>
      <c r="C59" s="34">
        <f>SUM(C60:C62)</f>
        <v>4917357.36</v>
      </c>
      <c r="D59" s="34">
        <f>SUM(D60:D62)</f>
        <v>11359405</v>
      </c>
      <c r="E59" s="34">
        <f>SUM(E60:E62)</f>
        <v>9860130.32</v>
      </c>
      <c r="F59" s="35">
        <f aca="true" t="shared" si="5" ref="F59:F65">SUM(E59/D59)*100</f>
        <v>86.80146821070294</v>
      </c>
      <c r="G59" s="36">
        <f t="shared" si="4"/>
        <v>4942772.96</v>
      </c>
      <c r="H59" s="3"/>
    </row>
    <row r="60" spans="1:8" ht="106.5" customHeight="1">
      <c r="A60" s="46">
        <v>41053300</v>
      </c>
      <c r="B60" s="48" t="s">
        <v>34</v>
      </c>
      <c r="C60" s="31">
        <v>0</v>
      </c>
      <c r="D60" s="31">
        <v>550000</v>
      </c>
      <c r="E60" s="31">
        <v>549999.5</v>
      </c>
      <c r="F60" s="32">
        <f t="shared" si="5"/>
        <v>99.99990909090909</v>
      </c>
      <c r="G60" s="38">
        <f t="shared" si="4"/>
        <v>549999.5</v>
      </c>
      <c r="H60" s="3"/>
    </row>
    <row r="61" spans="1:8" ht="59.25" customHeight="1">
      <c r="A61" s="46">
        <v>41053600</v>
      </c>
      <c r="B61" s="48" t="s">
        <v>46</v>
      </c>
      <c r="C61" s="31">
        <v>0</v>
      </c>
      <c r="D61" s="31">
        <v>2921700</v>
      </c>
      <c r="E61" s="31">
        <v>1428680.36</v>
      </c>
      <c r="F61" s="32">
        <f t="shared" si="5"/>
        <v>48.89894102748401</v>
      </c>
      <c r="G61" s="38">
        <f t="shared" si="4"/>
        <v>1428680.36</v>
      </c>
      <c r="H61" s="3"/>
    </row>
    <row r="62" spans="1:10" ht="46.5" customHeight="1">
      <c r="A62" s="46">
        <v>41053900</v>
      </c>
      <c r="B62" s="71" t="s">
        <v>35</v>
      </c>
      <c r="C62" s="31">
        <v>4917357.36</v>
      </c>
      <c r="D62" s="31">
        <v>7887705</v>
      </c>
      <c r="E62" s="31">
        <v>7881450.46</v>
      </c>
      <c r="F62" s="32">
        <f t="shared" si="5"/>
        <v>99.92070519878723</v>
      </c>
      <c r="G62" s="38">
        <f t="shared" si="4"/>
        <v>2964093.0999999996</v>
      </c>
      <c r="H62" s="3">
        <f>SUM(E62/C62)*100</f>
        <v>160.27817144450935</v>
      </c>
      <c r="J62" s="26"/>
    </row>
    <row r="63" spans="1:10" ht="113.25" customHeight="1" hidden="1">
      <c r="A63" s="29"/>
      <c r="B63" s="39"/>
      <c r="C63" s="31"/>
      <c r="D63" s="31"/>
      <c r="E63" s="31"/>
      <c r="F63" s="32" t="e">
        <f t="shared" si="5"/>
        <v>#DIV/0!</v>
      </c>
      <c r="G63" s="38">
        <f t="shared" si="4"/>
        <v>0</v>
      </c>
      <c r="H63" s="3" t="e">
        <f>SUM(E63/C63)*100</f>
        <v>#DIV/0!</v>
      </c>
      <c r="J63" s="26"/>
    </row>
    <row r="64" spans="1:10" ht="49.5" customHeight="1">
      <c r="A64" s="64"/>
      <c r="B64" s="69" t="s">
        <v>6</v>
      </c>
      <c r="C64" s="72">
        <f>SUM(C55:C56)</f>
        <v>18819344.490000002</v>
      </c>
      <c r="D64" s="72">
        <f>SUM(D55:D56)</f>
        <v>23353415.240000002</v>
      </c>
      <c r="E64" s="72">
        <f>SUM(E55:E56)</f>
        <v>24217535.91</v>
      </c>
      <c r="F64" s="67">
        <f t="shared" si="5"/>
        <v>103.70018972008823</v>
      </c>
      <c r="G64" s="68">
        <f t="shared" si="4"/>
        <v>5398191.419999998</v>
      </c>
      <c r="H64" s="7">
        <f>SUM(E64/C64)*100</f>
        <v>128.6842691193013</v>
      </c>
      <c r="J64" s="14">
        <v>1610219.18</v>
      </c>
    </row>
    <row r="65" spans="1:8" ht="55.5" customHeight="1">
      <c r="A65" s="56"/>
      <c r="B65" s="59" t="s">
        <v>7</v>
      </c>
      <c r="C65" s="73">
        <f>C49+C64</f>
        <v>794599071.3800001</v>
      </c>
      <c r="D65" s="73">
        <f>D49+D64</f>
        <v>836411855.0900002</v>
      </c>
      <c r="E65" s="73">
        <f>E49+E64</f>
        <v>823194885.5000001</v>
      </c>
      <c r="F65" s="7">
        <f t="shared" si="5"/>
        <v>98.41980126063878</v>
      </c>
      <c r="G65" s="62">
        <f t="shared" si="4"/>
        <v>28595814.120000005</v>
      </c>
      <c r="H65" s="7">
        <f>SUM(E65/C65)*100</f>
        <v>103.59877265780553</v>
      </c>
    </row>
    <row r="66" spans="1:8" ht="81.75" customHeight="1">
      <c r="A66" s="74" t="s">
        <v>39</v>
      </c>
      <c r="B66" s="74"/>
      <c r="C66" s="75"/>
      <c r="D66" s="75"/>
      <c r="E66" s="75"/>
      <c r="F66" s="84" t="s">
        <v>50</v>
      </c>
      <c r="G66" s="84"/>
      <c r="H66" s="8"/>
    </row>
    <row r="67" spans="1:8" ht="15.75">
      <c r="A67" s="17"/>
      <c r="B67" s="17"/>
      <c r="C67" s="17"/>
      <c r="D67" s="17"/>
      <c r="E67" s="17"/>
      <c r="F67" s="17"/>
      <c r="G67" s="17"/>
      <c r="H67" s="17"/>
    </row>
  </sheetData>
  <sheetProtection/>
  <mergeCells count="5">
    <mergeCell ref="F66:G66"/>
    <mergeCell ref="A1:G1"/>
    <mergeCell ref="A2:G2"/>
    <mergeCell ref="A7:H7"/>
    <mergeCell ref="A8:H9"/>
  </mergeCells>
  <printOptions/>
  <pageMargins left="0.49" right="0.19" top="0.16" bottom="0.23" header="0.19" footer="0.2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RFU-Byudget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AHHA</dc:creator>
  <cp:keywords/>
  <dc:description/>
  <cp:lastModifiedBy>ФинУпр</cp:lastModifiedBy>
  <cp:lastPrinted>2019-01-24T08:55:22Z</cp:lastPrinted>
  <dcterms:created xsi:type="dcterms:W3CDTF">2003-03-17T11:10:21Z</dcterms:created>
  <dcterms:modified xsi:type="dcterms:W3CDTF">2019-01-24T08:55:53Z</dcterms:modified>
  <cp:category/>
  <cp:version/>
  <cp:contentType/>
  <cp:contentStatus/>
</cp:coreProperties>
</file>