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785" activeTab="0"/>
  </bookViews>
  <sheets>
    <sheet name="Лист1" sheetId="1" r:id="rId1"/>
  </sheets>
  <definedNames>
    <definedName name="_xlnm.Print_Area" localSheetId="0">'Лист1'!$A$2:$I$111</definedName>
  </definedNames>
  <calcPr fullCalcOnLoad="1"/>
</workbook>
</file>

<file path=xl/sharedStrings.xml><?xml version="1.0" encoding="utf-8"?>
<sst xmlns="http://schemas.openxmlformats.org/spreadsheetml/2006/main" count="192" uniqueCount="192">
  <si>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</si>
  <si>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</si>
  <si>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</si>
  <si>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</si>
  <si>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</si>
  <si>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</si>
  <si>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</si>
  <si>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1000</t>
  </si>
  <si>
    <t>Освіта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</si>
  <si>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</si>
  <si>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</si>
  <si>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</si>
  <si>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</si>
  <si>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</si>
  <si>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</si>
  <si>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</si>
  <si>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</si>
  <si>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1140</t>
  </si>
  <si>
    <t>Підвищення кваліфікації, перепідготовка кадрів закладами післядипломної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</si>
  <si>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</si>
  <si>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</si>
  <si>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</si>
  <si>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</si>
  <si>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</si>
  <si>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</si>
  <si>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</si>
  <si>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</si>
  <si>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</si>
  <si>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</si>
  <si>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</si>
  <si>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</si>
  <si>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</si>
  <si>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</si>
  <si>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</si>
  <si>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</si>
  <si>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</si>
  <si>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</si>
  <si>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2141</t>
  </si>
  <si>
    <t>Програми і централізовані заходи з імунопрофілактики</t>
  </si>
  <si>
    <t>2142</t>
  </si>
  <si>
    <t>Програми і централізовані заходи боротьби з туберкульозом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</si>
  <si>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</si>
  <si>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</si>
  <si>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</si>
  <si>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</si>
  <si>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</si>
  <si>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</si>
  <si>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</si>
  <si>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</si>
  <si>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</si>
  <si>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</si>
  <si>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</si>
  <si>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</si>
  <si>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</si>
  <si>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</si>
  <si>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</si>
  <si>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</si>
  <si>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</si>
  <si>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</si>
  <si>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</si>
  <si>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</si>
  <si>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</si>
  <si>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</si>
  <si>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</si>
  <si>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</si>
  <si>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</si>
  <si>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</si>
  <si>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</si>
  <si>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</si>
  <si>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</si>
  <si>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</si>
  <si>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</si>
  <si>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</si>
  <si>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</si>
  <si>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</si>
  <si>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</si>
  <si>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</si>
  <si>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</si>
  <si>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</si>
  <si>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</si>
  <si>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</si>
  <si>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</si>
  <si>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</si>
  <si>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</si>
  <si>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</si>
  <si>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</si>
  <si>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</si>
  <si>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</si>
  <si>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</si>
  <si>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</si>
  <si>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</si>
  <si>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</si>
  <si>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</si>
  <si>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</si>
  <si>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</si>
  <si>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</si>
  <si>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</si>
  <si>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</si>
  <si>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</si>
  <si>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</si>
  <si>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</si>
  <si>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</si>
  <si>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</si>
  <si>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</si>
  <si>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</si>
  <si>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</si>
  <si>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</si>
  <si>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</si>
  <si>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</si>
  <si>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</si>
  <si>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</si>
  <si>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</si>
  <si>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</si>
  <si>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</si>
  <si>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</si>
  <si>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</si>
  <si>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</si>
  <si>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</si>
  <si>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</si>
  <si>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</si>
  <si>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</si>
  <si>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</si>
  <si>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5041</t>
  </si>
  <si>
    <t>Утримання та фінансова підтримка спортивних споруд</t>
  </si>
  <si>
    <t>7000</t>
  </si>
  <si>
    <t>Економічна діяльність</t>
  </si>
  <si>
    <t>7110</t>
  </si>
  <si>
    <t>Реалізація програм в галузі сільського господарства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</si>
  <si>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</si>
  <si>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</si>
  <si>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7610</t>
  </si>
  <si>
    <t>Сприяння розвитку малого та середнього підприємництва</t>
  </si>
  <si>
    <t>7622</t>
  </si>
  <si>
    <t>Реалізація програм і заходів в галузі туризму та курортів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</si>
  <si>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</si>
  <si>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</si>
  <si>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</si>
  <si>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</si>
  <si>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</si>
  <si>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Заходи та роботи з мобілізаційної підготовки місцевого значення</t>
  </si>
  <si>
    <t>8700</t>
  </si>
  <si>
    <t>Резервний фонд</t>
  </si>
  <si>
    <t>9000</t>
  </si>
  <si>
    <t>Міжбюджетні трансферти</t>
  </si>
  <si>
    <t>9460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</si>
  <si>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</si>
  <si>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9770</t>
  </si>
  <si>
    <t>Інші субвенції з місцевого бюджету</t>
  </si>
  <si>
    <t>КПКВКМБ</t>
  </si>
  <si>
    <t>Назва КПКВКМБ</t>
  </si>
  <si>
    <t>Касові видатки за      І квартал 2017 року   (у співставних умовах)</t>
  </si>
  <si>
    <t>План на 2018 рік з урахуванням змін</t>
  </si>
  <si>
    <t>План на         І квартал 2018 року  з урахуванням змін</t>
  </si>
  <si>
    <t>Відсоток виконання до уточненого призначення  на  2018 рік</t>
  </si>
  <si>
    <t>Збільшення/ зменшення видатків за І квартал 2018 року до видатків 2017 року (+;-)</t>
  </si>
  <si>
    <t>грн.</t>
  </si>
  <si>
    <t>Всього видатків загального фонду</t>
  </si>
  <si>
    <t>Кредитування загального фонду</t>
  </si>
  <si>
    <t>Всього кредитування</t>
  </si>
  <si>
    <t>Всього видатків та кредитування загального фонду</t>
  </si>
  <si>
    <t xml:space="preserve">Довгострокові кредити індивідуальним забудовникам житла на селі та їх повернення </t>
  </si>
  <si>
    <t>Надання кредиту</t>
  </si>
  <si>
    <t>Інші програми, заклади та заходи у сфері освіти</t>
  </si>
  <si>
    <t>Первинна медична допомога населенню</t>
  </si>
  <si>
    <t>Програми і централізовані заходи у галузі охорони здоров`я</t>
  </si>
  <si>
    <t>Інші програми, заклади та заходи у сфері охорони здоров`я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</si>
  <si>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</si>
  <si>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</si>
  <si>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допомоги сім`ям з дітьми, малозабезпеченим сім`ям, тимчасової допомоги дітям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</si>
  <si>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II групи внаслідок психічного розладу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</si>
  <si>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</si>
  <si>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Здійснення соціальної роботи з вразливими категоріями населення</t>
  </si>
  <si>
    <t>Заклади і заходи з питань дітей та їх соціального захисту</t>
  </si>
  <si>
    <t>Реалізація державної політики у молодіжній сфері</t>
  </si>
  <si>
    <t>Субсидії та поточні трансферти підприємствам (установам, організаціям)</t>
  </si>
  <si>
    <t>Інші заклади та заходи</t>
  </si>
  <si>
    <t>Інші заклади та заходи в галузі культури і мистецтва</t>
  </si>
  <si>
    <t>Проведення спортивної роботи в регіоні</t>
  </si>
  <si>
    <t>Розвиток дитячо-юнацького та резервного спорту</t>
  </si>
  <si>
    <t>Підтримка і розвиток спортивної інфраструктури</t>
  </si>
  <si>
    <t>Утримання та розвиток автомобільних доріг та дорожньої інфраструктури</t>
  </si>
  <si>
    <t>Розвиток готельного господарства та туризму</t>
  </si>
  <si>
    <t xml:space="preserve"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</t>
  </si>
  <si>
    <t>О190</t>
  </si>
  <si>
    <t>Проведення місцевих виборів та референдумів</t>
  </si>
  <si>
    <t>О191</t>
  </si>
  <si>
    <t>Проведення місцевих виборів</t>
  </si>
  <si>
    <t>Касові видатки за            І квартал 2018 року</t>
  </si>
  <si>
    <t>Відсоток виконання до уточненого призначення  на                         І квартал 2018 року</t>
  </si>
  <si>
    <t>Начальник фінансового управління</t>
  </si>
  <si>
    <t>Ганна Кравчук</t>
  </si>
  <si>
    <t>Інформація про виконання Коломийського районного бюджету по видатках за І квартал 2018 року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</si>
</sst>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2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2" fontId="3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2" fontId="3" fillId="2" borderId="1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wrapText="1"/>
    </xf>
    <xf numFmtId="164" fontId="1" fillId="4" borderId="1" xfId="0" applyNumberFormat="1" applyFont="1" applyFill="1" applyBorder="1" applyAlignment="1">
      <alignment/>
    </xf>
    <xf numFmtId="2" fontId="1" fillId="4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17" applyFont="1" applyFill="1" applyBorder="1" applyAlignment="1" applyProtection="1">
      <alignment horizontal="left" wrapText="1"/>
      <protection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 quotePrefix="1">
      <alignment horizontal="center"/>
    </xf>
    <xf numFmtId="0" fontId="3" fillId="2" borderId="1" xfId="0" applyFont="1" applyFill="1" applyBorder="1" applyAlignment="1" quotePrefix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quotePrefix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ZV1PIV98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0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3" sqref="L3"/>
    </sheetView>
  </sheetViews>
  <sheetFormatPr defaultColWidth="9.00390625" defaultRowHeight="12.75"/>
  <cols>
    <col min="1" max="1" width="7.375" style="24" customWidth="1"/>
    <col min="2" max="2" width="40.875" style="1" customWidth="1"/>
    <col min="3" max="6" width="14.25390625" style="1" bestFit="1" customWidth="1"/>
    <col min="7" max="7" width="13.875" style="1" customWidth="1"/>
    <col min="8" max="8" width="12.25390625" style="1" customWidth="1"/>
    <col min="9" max="9" width="15.375" style="1" customWidth="1"/>
    <col min="10" max="16384" width="9.125" style="1" customWidth="1"/>
  </cols>
  <sheetData>
    <row r="2" spans="1:9" ht="18.75">
      <c r="A2" s="35" t="s">
        <v>191</v>
      </c>
      <c r="B2" s="35"/>
      <c r="C2" s="35"/>
      <c r="D2" s="35"/>
      <c r="E2" s="35"/>
      <c r="F2" s="35"/>
      <c r="G2" s="35"/>
      <c r="H2" s="35"/>
      <c r="I2" s="35"/>
    </row>
    <row r="3" spans="1:9" ht="18.75">
      <c r="A3" s="35" t="s">
        <v>0</v>
      </c>
      <c r="B3" s="35"/>
      <c r="C3" s="35"/>
      <c r="D3" s="35"/>
      <c r="E3" s="35"/>
      <c r="F3" s="35"/>
      <c r="G3" s="35"/>
      <c r="H3" s="35"/>
      <c r="I3" s="35"/>
    </row>
    <row r="4" ht="15.75">
      <c r="I4" s="1" t="s">
        <v>155</v>
      </c>
    </row>
    <row r="5" spans="1:9" ht="123.75" customHeight="1">
      <c r="A5" s="20" t="s">
        <v>148</v>
      </c>
      <c r="B5" s="20" t="s">
        <v>149</v>
      </c>
      <c r="C5" s="20" t="s">
        <v>150</v>
      </c>
      <c r="D5" s="20" t="s">
        <v>151</v>
      </c>
      <c r="E5" s="20" t="s">
        <v>152</v>
      </c>
      <c r="F5" s="20" t="s">
        <v>187</v>
      </c>
      <c r="G5" s="20" t="s">
        <v>188</v>
      </c>
      <c r="H5" s="20" t="s">
        <v>153</v>
      </c>
      <c r="I5" s="20" t="s">
        <v>154</v>
      </c>
    </row>
    <row r="6" spans="1:9" ht="15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15.75">
      <c r="A7" s="25" t="s">
        <v>1</v>
      </c>
      <c r="B7" s="9" t="s">
        <v>2</v>
      </c>
      <c r="C7" s="7">
        <f>SUM(C8:C10)</f>
        <v>613309.4299999999</v>
      </c>
      <c r="D7" s="7">
        <f>SUM(D8:D10)</f>
        <v>3222600</v>
      </c>
      <c r="E7" s="7">
        <f>SUM(E8:E10)</f>
        <v>868200</v>
      </c>
      <c r="F7" s="7">
        <f>SUM(F8:F10)</f>
        <v>659246.59</v>
      </c>
      <c r="G7" s="11">
        <f>SUM(F7/E7*100)</f>
        <v>75.9325719880212</v>
      </c>
      <c r="H7" s="11">
        <f>SUM(F7/D7*100)</f>
        <v>20.456978526655494</v>
      </c>
      <c r="I7" s="7">
        <f>SUM(F7-C7)</f>
        <v>45937.16000000003</v>
      </c>
    </row>
    <row r="8" spans="1:9" ht="94.5">
      <c r="A8" s="26" t="s">
        <v>3</v>
      </c>
      <c r="B8" s="17" t="s">
        <v>4</v>
      </c>
      <c r="C8" s="14">
        <v>503834.98</v>
      </c>
      <c r="D8" s="14">
        <v>3005600</v>
      </c>
      <c r="E8" s="14">
        <v>793800</v>
      </c>
      <c r="F8" s="14">
        <v>659246.59</v>
      </c>
      <c r="G8" s="15">
        <f aca="true" t="shared" si="0" ref="G8:G89">SUM(F8/E8*100)</f>
        <v>83.04945704207609</v>
      </c>
      <c r="H8" s="15">
        <f aca="true" t="shared" si="1" ref="H8:H92">SUM(F8/D8*100)</f>
        <v>21.933942973116846</v>
      </c>
      <c r="I8" s="14">
        <f aca="true" t="shared" si="2" ref="I8:I92">SUM(F8-C8)</f>
        <v>155411.61</v>
      </c>
    </row>
    <row r="9" spans="1:9" ht="31.5">
      <c r="A9" s="26" t="s">
        <v>5</v>
      </c>
      <c r="B9" s="17" t="s">
        <v>6</v>
      </c>
      <c r="C9" s="14">
        <v>109274.6</v>
      </c>
      <c r="D9" s="14">
        <v>217000</v>
      </c>
      <c r="E9" s="14">
        <v>74400</v>
      </c>
      <c r="F9" s="14">
        <v>0</v>
      </c>
      <c r="G9" s="15">
        <f t="shared" si="0"/>
        <v>0</v>
      </c>
      <c r="H9" s="15">
        <f t="shared" si="1"/>
        <v>0</v>
      </c>
      <c r="I9" s="14">
        <f t="shared" si="2"/>
        <v>-109274.6</v>
      </c>
    </row>
    <row r="10" spans="1:9" ht="31.5">
      <c r="A10" s="27" t="s">
        <v>183</v>
      </c>
      <c r="B10" s="17" t="s">
        <v>184</v>
      </c>
      <c r="C10" s="14">
        <v>199.85</v>
      </c>
      <c r="D10" s="14">
        <v>0</v>
      </c>
      <c r="E10" s="14">
        <v>0</v>
      </c>
      <c r="F10" s="14">
        <v>0</v>
      </c>
      <c r="G10" s="15">
        <v>0</v>
      </c>
      <c r="H10" s="15">
        <v>0</v>
      </c>
      <c r="I10" s="14">
        <f t="shared" si="2"/>
        <v>-199.85</v>
      </c>
    </row>
    <row r="11" spans="1:9" ht="15.75">
      <c r="A11" s="28" t="s">
        <v>185</v>
      </c>
      <c r="B11" s="10" t="s">
        <v>186</v>
      </c>
      <c r="C11" s="5">
        <v>199.85</v>
      </c>
      <c r="D11" s="5">
        <v>0</v>
      </c>
      <c r="E11" s="5">
        <v>0</v>
      </c>
      <c r="F11" s="5">
        <v>0</v>
      </c>
      <c r="G11" s="12">
        <v>0</v>
      </c>
      <c r="H11" s="12">
        <v>0</v>
      </c>
      <c r="I11" s="5">
        <f t="shared" si="2"/>
        <v>-199.85</v>
      </c>
    </row>
    <row r="12" spans="1:9" ht="15.75">
      <c r="A12" s="25" t="s">
        <v>7</v>
      </c>
      <c r="B12" s="9" t="s">
        <v>8</v>
      </c>
      <c r="C12" s="7">
        <f>SUM(C13:C19)</f>
        <v>28330725.369999997</v>
      </c>
      <c r="D12" s="7">
        <v>150989553</v>
      </c>
      <c r="E12" s="7">
        <v>35854518</v>
      </c>
      <c r="F12" s="7">
        <v>30655854.680000003</v>
      </c>
      <c r="G12" s="11">
        <f t="shared" si="0"/>
        <v>85.50067436410664</v>
      </c>
      <c r="H12" s="11">
        <f t="shared" si="1"/>
        <v>20.30329520877514</v>
      </c>
      <c r="I12" s="7">
        <f t="shared" si="2"/>
        <v>2325129.310000006</v>
      </c>
    </row>
    <row r="13" spans="1:9" ht="78.75" customHeight="1">
      <c r="A13" s="26" t="s">
        <v>9</v>
      </c>
      <c r="B13" s="17" t="s">
        <v>10</v>
      </c>
      <c r="C13" s="14">
        <v>25917245.79</v>
      </c>
      <c r="D13" s="14">
        <v>136736133</v>
      </c>
      <c r="E13" s="14">
        <v>31711843</v>
      </c>
      <c r="F13" s="14">
        <v>27767726.67</v>
      </c>
      <c r="G13" s="15">
        <f t="shared" si="0"/>
        <v>87.56263920075538</v>
      </c>
      <c r="H13" s="15">
        <f t="shared" si="1"/>
        <v>20.3075266652451</v>
      </c>
      <c r="I13" s="14">
        <f t="shared" si="2"/>
        <v>1850480.8800000027</v>
      </c>
    </row>
    <row r="14" spans="1:9" ht="31.5">
      <c r="A14" s="26" t="s">
        <v>11</v>
      </c>
      <c r="B14" s="17" t="s">
        <v>12</v>
      </c>
      <c r="C14" s="14">
        <v>200545.67</v>
      </c>
      <c r="D14" s="14">
        <v>1024800</v>
      </c>
      <c r="E14" s="14">
        <v>256200</v>
      </c>
      <c r="F14" s="14">
        <v>242476.78</v>
      </c>
      <c r="G14" s="15">
        <f t="shared" si="0"/>
        <v>94.6435519125683</v>
      </c>
      <c r="H14" s="15">
        <f t="shared" si="1"/>
        <v>23.660887978142075</v>
      </c>
      <c r="I14" s="14">
        <f t="shared" si="2"/>
        <v>41931.109999999986</v>
      </c>
    </row>
    <row r="15" spans="1:9" ht="54" customHeight="1">
      <c r="A15" s="26" t="s">
        <v>13</v>
      </c>
      <c r="B15" s="17" t="s">
        <v>14</v>
      </c>
      <c r="C15" s="14">
        <v>410515.9</v>
      </c>
      <c r="D15" s="14">
        <v>2258032</v>
      </c>
      <c r="E15" s="14">
        <v>826135</v>
      </c>
      <c r="F15" s="14">
        <v>464417.28</v>
      </c>
      <c r="G15" s="15">
        <f t="shared" si="0"/>
        <v>56.21566451003771</v>
      </c>
      <c r="H15" s="15">
        <f t="shared" si="1"/>
        <v>20.56734714122741</v>
      </c>
      <c r="I15" s="14">
        <f t="shared" si="2"/>
        <v>53901.380000000005</v>
      </c>
    </row>
    <row r="16" spans="1:9" ht="78.75">
      <c r="A16" s="26" t="s">
        <v>15</v>
      </c>
      <c r="B16" s="17" t="s">
        <v>16</v>
      </c>
      <c r="C16" s="14">
        <v>1034589.7</v>
      </c>
      <c r="D16" s="14">
        <v>5416300</v>
      </c>
      <c r="E16" s="14">
        <v>1495550</v>
      </c>
      <c r="F16" s="14">
        <v>1297951.87</v>
      </c>
      <c r="G16" s="15">
        <f t="shared" si="0"/>
        <v>86.78759453044032</v>
      </c>
      <c r="H16" s="15">
        <f t="shared" si="1"/>
        <v>23.963810534866976</v>
      </c>
      <c r="I16" s="14">
        <f t="shared" si="2"/>
        <v>263362.17000000016</v>
      </c>
    </row>
    <row r="17" spans="1:9" ht="47.25">
      <c r="A17" s="26" t="s">
        <v>17</v>
      </c>
      <c r="B17" s="17" t="s">
        <v>18</v>
      </c>
      <c r="C17" s="14">
        <v>0</v>
      </c>
      <c r="D17" s="14">
        <v>300000</v>
      </c>
      <c r="E17" s="14">
        <v>105000</v>
      </c>
      <c r="F17" s="14">
        <v>0</v>
      </c>
      <c r="G17" s="15">
        <f t="shared" si="0"/>
        <v>0</v>
      </c>
      <c r="H17" s="15">
        <f t="shared" si="1"/>
        <v>0</v>
      </c>
      <c r="I17" s="14">
        <f t="shared" si="2"/>
        <v>0</v>
      </c>
    </row>
    <row r="18" spans="1:9" ht="31.5">
      <c r="A18" s="26" t="s">
        <v>19</v>
      </c>
      <c r="B18" s="17" t="s">
        <v>20</v>
      </c>
      <c r="C18" s="14">
        <v>289906.5</v>
      </c>
      <c r="D18" s="14">
        <v>1543870</v>
      </c>
      <c r="E18" s="14">
        <v>453360</v>
      </c>
      <c r="F18" s="14">
        <v>332365.34</v>
      </c>
      <c r="G18" s="15">
        <f t="shared" si="0"/>
        <v>73.31157137815423</v>
      </c>
      <c r="H18" s="15">
        <f t="shared" si="1"/>
        <v>21.528065186835683</v>
      </c>
      <c r="I18" s="14">
        <f t="shared" si="2"/>
        <v>42458.840000000026</v>
      </c>
    </row>
    <row r="19" spans="1:9" ht="31.5">
      <c r="A19" s="21">
        <v>1160</v>
      </c>
      <c r="B19" s="22" t="s">
        <v>162</v>
      </c>
      <c r="C19" s="14">
        <f>SUM(C20:C21)</f>
        <v>477921.81</v>
      </c>
      <c r="D19" s="14">
        <f>SUM(D20:D21)</f>
        <v>3710418</v>
      </c>
      <c r="E19" s="14">
        <f>SUM(E20:E21)</f>
        <v>1006430</v>
      </c>
      <c r="F19" s="14">
        <f>SUM(F20:F21)</f>
        <v>550916.74</v>
      </c>
      <c r="G19" s="15">
        <f t="shared" si="0"/>
        <v>54.73969774350923</v>
      </c>
      <c r="H19" s="15">
        <f t="shared" si="1"/>
        <v>14.847834933961618</v>
      </c>
      <c r="I19" s="14">
        <f t="shared" si="2"/>
        <v>72994.93</v>
      </c>
    </row>
    <row r="20" spans="1:9" ht="31.5">
      <c r="A20" s="29" t="s">
        <v>21</v>
      </c>
      <c r="B20" s="10" t="s">
        <v>22</v>
      </c>
      <c r="C20" s="5">
        <v>463191.81</v>
      </c>
      <c r="D20" s="5">
        <v>3560418</v>
      </c>
      <c r="E20" s="5">
        <v>985430</v>
      </c>
      <c r="F20" s="5">
        <v>534416.74</v>
      </c>
      <c r="G20" s="12">
        <f t="shared" si="0"/>
        <v>54.23183178916818</v>
      </c>
      <c r="H20" s="12">
        <f t="shared" si="1"/>
        <v>15.009943776264473</v>
      </c>
      <c r="I20" s="5">
        <f t="shared" si="2"/>
        <v>71224.93</v>
      </c>
    </row>
    <row r="21" spans="1:9" ht="15.75">
      <c r="A21" s="29" t="s">
        <v>23</v>
      </c>
      <c r="B21" s="10" t="s">
        <v>24</v>
      </c>
      <c r="C21" s="5">
        <v>14730</v>
      </c>
      <c r="D21" s="5">
        <v>150000</v>
      </c>
      <c r="E21" s="5">
        <v>21000</v>
      </c>
      <c r="F21" s="5">
        <v>16500</v>
      </c>
      <c r="G21" s="12">
        <f t="shared" si="0"/>
        <v>78.57142857142857</v>
      </c>
      <c r="H21" s="12">
        <f t="shared" si="1"/>
        <v>11</v>
      </c>
      <c r="I21" s="5">
        <f t="shared" si="2"/>
        <v>1770</v>
      </c>
    </row>
    <row r="22" spans="1:9" ht="15.75">
      <c r="A22" s="25" t="s">
        <v>25</v>
      </c>
      <c r="B22" s="9" t="s">
        <v>26</v>
      </c>
      <c r="C22" s="7">
        <f>SUM(C23+C24+C25+C26+C27+C29+C33)</f>
        <v>31846555.34</v>
      </c>
      <c r="D22" s="7">
        <v>126030625</v>
      </c>
      <c r="E22" s="7">
        <v>35808371</v>
      </c>
      <c r="F22" s="7">
        <v>34670718.160000004</v>
      </c>
      <c r="G22" s="11">
        <f t="shared" si="0"/>
        <v>96.82294165238626</v>
      </c>
      <c r="H22" s="11">
        <f t="shared" si="1"/>
        <v>27.509756584957035</v>
      </c>
      <c r="I22" s="7">
        <f t="shared" si="2"/>
        <v>2824162.820000004</v>
      </c>
    </row>
    <row r="23" spans="1:9" ht="31.5">
      <c r="A23" s="26" t="s">
        <v>27</v>
      </c>
      <c r="B23" s="17" t="s">
        <v>28</v>
      </c>
      <c r="C23" s="14">
        <v>19006755.09</v>
      </c>
      <c r="D23" s="14">
        <v>86060100</v>
      </c>
      <c r="E23" s="14">
        <v>22087760</v>
      </c>
      <c r="F23" s="14">
        <v>21960181.69</v>
      </c>
      <c r="G23" s="15">
        <f t="shared" si="0"/>
        <v>99.4224026791309</v>
      </c>
      <c r="H23" s="15">
        <f t="shared" si="1"/>
        <v>25.517262575804583</v>
      </c>
      <c r="I23" s="14">
        <f t="shared" si="2"/>
        <v>2953426.6000000015</v>
      </c>
    </row>
    <row r="24" spans="1:9" ht="47.25">
      <c r="A24" s="26" t="s">
        <v>29</v>
      </c>
      <c r="B24" s="17" t="s">
        <v>30</v>
      </c>
      <c r="C24" s="14">
        <v>3923570.57</v>
      </c>
      <c r="D24" s="14">
        <v>16334900</v>
      </c>
      <c r="E24" s="14">
        <v>4204300</v>
      </c>
      <c r="F24" s="14">
        <v>4175686.29</v>
      </c>
      <c r="G24" s="15">
        <f t="shared" si="0"/>
        <v>99.31941797683325</v>
      </c>
      <c r="H24" s="15">
        <f t="shared" si="1"/>
        <v>25.562974306546103</v>
      </c>
      <c r="I24" s="14">
        <f t="shared" si="2"/>
        <v>252115.7200000002</v>
      </c>
    </row>
    <row r="25" spans="1:9" ht="47.25">
      <c r="A25" s="26" t="s">
        <v>31</v>
      </c>
      <c r="B25" s="17" t="s">
        <v>32</v>
      </c>
      <c r="C25" s="14">
        <v>277197.86</v>
      </c>
      <c r="D25" s="14">
        <v>1040800</v>
      </c>
      <c r="E25" s="14">
        <v>260300</v>
      </c>
      <c r="F25" s="14">
        <v>258300</v>
      </c>
      <c r="G25" s="15">
        <f t="shared" si="0"/>
        <v>99.23165578179024</v>
      </c>
      <c r="H25" s="15">
        <f t="shared" si="1"/>
        <v>24.817448116833205</v>
      </c>
      <c r="I25" s="14">
        <f t="shared" si="2"/>
        <v>-18897.859999999986</v>
      </c>
    </row>
    <row r="26" spans="1:9" ht="15.75">
      <c r="A26" s="26" t="s">
        <v>33</v>
      </c>
      <c r="B26" s="17" t="s">
        <v>34</v>
      </c>
      <c r="C26" s="14">
        <v>1231484.59</v>
      </c>
      <c r="D26" s="14">
        <v>4971400</v>
      </c>
      <c r="E26" s="14">
        <v>1242900</v>
      </c>
      <c r="F26" s="14">
        <v>1227031.31</v>
      </c>
      <c r="G26" s="15">
        <f t="shared" si="0"/>
        <v>98.7232528763376</v>
      </c>
      <c r="H26" s="15">
        <f t="shared" si="1"/>
        <v>24.68180613106972</v>
      </c>
      <c r="I26" s="14">
        <f t="shared" si="2"/>
        <v>-4453.280000000028</v>
      </c>
    </row>
    <row r="27" spans="1:9" s="16" customFormat="1" ht="31.5">
      <c r="A27" s="21">
        <v>2110</v>
      </c>
      <c r="B27" s="22" t="s">
        <v>163</v>
      </c>
      <c r="C27" s="14">
        <f>SUM(C28)</f>
        <v>7407547.23</v>
      </c>
      <c r="D27" s="14">
        <f>SUM(D28)</f>
        <v>14859200</v>
      </c>
      <c r="E27" s="14">
        <f>SUM(E28)</f>
        <v>7339111</v>
      </c>
      <c r="F27" s="14">
        <f>SUM(F28)</f>
        <v>6717267.67</v>
      </c>
      <c r="G27" s="15">
        <f t="shared" si="0"/>
        <v>91.5269938007478</v>
      </c>
      <c r="H27" s="15">
        <f t="shared" si="1"/>
        <v>45.20611923925918</v>
      </c>
      <c r="I27" s="14">
        <f t="shared" si="2"/>
        <v>-690279.5600000005</v>
      </c>
    </row>
    <row r="28" spans="1:9" ht="54.75" customHeight="1">
      <c r="A28" s="29" t="s">
        <v>35</v>
      </c>
      <c r="B28" s="10" t="s">
        <v>36</v>
      </c>
      <c r="C28" s="5">
        <v>7407547.23</v>
      </c>
      <c r="D28" s="5">
        <v>14859200</v>
      </c>
      <c r="E28" s="5">
        <v>7339111</v>
      </c>
      <c r="F28" s="5">
        <v>6717267.67</v>
      </c>
      <c r="G28" s="12">
        <f t="shared" si="0"/>
        <v>91.5269938007478</v>
      </c>
      <c r="H28" s="12">
        <f t="shared" si="1"/>
        <v>45.20611923925918</v>
      </c>
      <c r="I28" s="5">
        <f t="shared" si="2"/>
        <v>-690279.5600000005</v>
      </c>
    </row>
    <row r="29" spans="1:9" ht="31.5">
      <c r="A29" s="21">
        <v>2140</v>
      </c>
      <c r="B29" s="22" t="s">
        <v>164</v>
      </c>
      <c r="C29" s="14">
        <f>SUM(C30:C32)</f>
        <v>0</v>
      </c>
      <c r="D29" s="14">
        <f>SUM(D30:D32)</f>
        <v>2574225</v>
      </c>
      <c r="E29" s="14">
        <f>SUM(E30:E32)</f>
        <v>514000</v>
      </c>
      <c r="F29" s="14">
        <f>SUM(F30:F32)</f>
        <v>332251.2</v>
      </c>
      <c r="G29" s="15">
        <f t="shared" si="0"/>
        <v>64.64031128404669</v>
      </c>
      <c r="H29" s="15">
        <f t="shared" si="1"/>
        <v>12.906843807359497</v>
      </c>
      <c r="I29" s="14">
        <f t="shared" si="2"/>
        <v>332251.2</v>
      </c>
    </row>
    <row r="30" spans="1:9" ht="31.5">
      <c r="A30" s="29" t="s">
        <v>37</v>
      </c>
      <c r="B30" s="10" t="s">
        <v>38</v>
      </c>
      <c r="C30" s="5">
        <v>0</v>
      </c>
      <c r="D30" s="5">
        <v>30000</v>
      </c>
      <c r="E30" s="5">
        <v>10000</v>
      </c>
      <c r="F30" s="5">
        <v>0</v>
      </c>
      <c r="G30" s="12">
        <f t="shared" si="0"/>
        <v>0</v>
      </c>
      <c r="H30" s="12">
        <f t="shared" si="1"/>
        <v>0</v>
      </c>
      <c r="I30" s="5">
        <f t="shared" si="2"/>
        <v>0</v>
      </c>
    </row>
    <row r="31" spans="1:9" ht="31.5">
      <c r="A31" s="29" t="s">
        <v>39</v>
      </c>
      <c r="B31" s="10" t="s">
        <v>40</v>
      </c>
      <c r="C31" s="5">
        <v>0</v>
      </c>
      <c r="D31" s="5">
        <v>30000</v>
      </c>
      <c r="E31" s="5">
        <v>10000</v>
      </c>
      <c r="F31" s="5">
        <v>0</v>
      </c>
      <c r="G31" s="12">
        <f t="shared" si="0"/>
        <v>0</v>
      </c>
      <c r="H31" s="12">
        <f t="shared" si="1"/>
        <v>0</v>
      </c>
      <c r="I31" s="5">
        <f t="shared" si="2"/>
        <v>0</v>
      </c>
    </row>
    <row r="32" spans="1:9" ht="47.25">
      <c r="A32" s="29" t="s">
        <v>41</v>
      </c>
      <c r="B32" s="10" t="s">
        <v>42</v>
      </c>
      <c r="C32" s="5">
        <v>0</v>
      </c>
      <c r="D32" s="5">
        <v>2514225</v>
      </c>
      <c r="E32" s="5">
        <v>494000</v>
      </c>
      <c r="F32" s="5">
        <v>332251.2</v>
      </c>
      <c r="G32" s="12">
        <f t="shared" si="0"/>
        <v>67.25732793522268</v>
      </c>
      <c r="H32" s="12">
        <f t="shared" si="1"/>
        <v>13.214855472362258</v>
      </c>
      <c r="I32" s="5">
        <f t="shared" si="2"/>
        <v>332251.2</v>
      </c>
    </row>
    <row r="33" spans="1:9" ht="31.5">
      <c r="A33" s="21">
        <v>2150</v>
      </c>
      <c r="B33" s="22" t="s">
        <v>165</v>
      </c>
      <c r="C33" s="14">
        <f>SUM(C34)</f>
        <v>0</v>
      </c>
      <c r="D33" s="14">
        <f>SUM(D34)</f>
        <v>190000</v>
      </c>
      <c r="E33" s="14">
        <f>SUM(E34)</f>
        <v>160000</v>
      </c>
      <c r="F33" s="14">
        <f>SUM(F34)</f>
        <v>0</v>
      </c>
      <c r="G33" s="15">
        <f t="shared" si="0"/>
        <v>0</v>
      </c>
      <c r="H33" s="15">
        <f t="shared" si="1"/>
        <v>0</v>
      </c>
      <c r="I33" s="14">
        <f t="shared" si="2"/>
        <v>0</v>
      </c>
    </row>
    <row r="34" spans="1:9" ht="31.5">
      <c r="A34" s="29" t="s">
        <v>43</v>
      </c>
      <c r="B34" s="10" t="s">
        <v>44</v>
      </c>
      <c r="C34" s="5">
        <v>0</v>
      </c>
      <c r="D34" s="5">
        <v>190000</v>
      </c>
      <c r="E34" s="5">
        <v>160000</v>
      </c>
      <c r="F34" s="5">
        <v>0</v>
      </c>
      <c r="G34" s="12">
        <f t="shared" si="0"/>
        <v>0</v>
      </c>
      <c r="H34" s="12">
        <f t="shared" si="1"/>
        <v>0</v>
      </c>
      <c r="I34" s="5">
        <f t="shared" si="2"/>
        <v>0</v>
      </c>
    </row>
    <row r="35" spans="1:9" ht="31.5">
      <c r="A35" s="25" t="s">
        <v>45</v>
      </c>
      <c r="B35" s="9" t="s">
        <v>46</v>
      </c>
      <c r="C35" s="7">
        <f>SUM(C36+C39+C42+C50+C51+C56+C57+C60+C62+C64+C66+C67+C68+C69+C71+C72)</f>
        <v>135983613.78999996</v>
      </c>
      <c r="D35" s="7">
        <v>513857000</v>
      </c>
      <c r="E35" s="7">
        <v>159261013.12</v>
      </c>
      <c r="F35" s="7">
        <v>156919030.73000002</v>
      </c>
      <c r="G35" s="11">
        <f t="shared" si="0"/>
        <v>98.52946911229597</v>
      </c>
      <c r="H35" s="11">
        <f t="shared" si="1"/>
        <v>30.537490144145163</v>
      </c>
      <c r="I35" s="7">
        <f t="shared" si="2"/>
        <v>20935416.940000057</v>
      </c>
    </row>
    <row r="36" spans="1:9" ht="94.5">
      <c r="A36" s="21">
        <v>3010</v>
      </c>
      <c r="B36" s="22" t="s">
        <v>166</v>
      </c>
      <c r="C36" s="14">
        <f>SUM(C37:C38)</f>
        <v>88107373.89999999</v>
      </c>
      <c r="D36" s="14">
        <f>SUM(D37:D38)</f>
        <v>293599700</v>
      </c>
      <c r="E36" s="14">
        <f>SUM(E37:E38)</f>
        <v>105212142.12</v>
      </c>
      <c r="F36" s="14">
        <f>SUM(F37:F38)</f>
        <v>105212142.12</v>
      </c>
      <c r="G36" s="15">
        <f t="shared" si="0"/>
        <v>100</v>
      </c>
      <c r="H36" s="15">
        <f t="shared" si="1"/>
        <v>35.83523488613919</v>
      </c>
      <c r="I36" s="14">
        <f t="shared" si="2"/>
        <v>17104768.220000014</v>
      </c>
    </row>
    <row r="37" spans="1:9" ht="54" customHeight="1">
      <c r="A37" s="29" t="s">
        <v>47</v>
      </c>
      <c r="B37" s="10" t="s">
        <v>48</v>
      </c>
      <c r="C37" s="5">
        <v>432500.55</v>
      </c>
      <c r="D37" s="5">
        <v>16000000</v>
      </c>
      <c r="E37" s="5">
        <v>10593415.75</v>
      </c>
      <c r="F37" s="5">
        <v>10593415.75</v>
      </c>
      <c r="G37" s="12">
        <f t="shared" si="0"/>
        <v>100</v>
      </c>
      <c r="H37" s="12">
        <f t="shared" si="1"/>
        <v>66.2088484375</v>
      </c>
      <c r="I37" s="5">
        <f t="shared" si="2"/>
        <v>10160915.2</v>
      </c>
    </row>
    <row r="38" spans="1:9" ht="47.25">
      <c r="A38" s="29" t="s">
        <v>49</v>
      </c>
      <c r="B38" s="10" t="s">
        <v>50</v>
      </c>
      <c r="C38" s="5">
        <v>87674873.35</v>
      </c>
      <c r="D38" s="5">
        <v>277599700</v>
      </c>
      <c r="E38" s="5">
        <v>94618726.37</v>
      </c>
      <c r="F38" s="5">
        <v>94618726.37</v>
      </c>
      <c r="G38" s="12">
        <f t="shared" si="0"/>
        <v>100</v>
      </c>
      <c r="H38" s="12">
        <f t="shared" si="1"/>
        <v>34.08459244372383</v>
      </c>
      <c r="I38" s="5">
        <f t="shared" si="2"/>
        <v>6943853.020000011</v>
      </c>
    </row>
    <row r="39" spans="1:9" ht="63">
      <c r="A39" s="21">
        <v>3020</v>
      </c>
      <c r="B39" s="22" t="s">
        <v>167</v>
      </c>
      <c r="C39" s="14">
        <f>SUM(C40:C41)</f>
        <v>345736</v>
      </c>
      <c r="D39" s="14">
        <f>SUM(D40:D41)</f>
        <v>1914500</v>
      </c>
      <c r="E39" s="14">
        <f>SUM(E40:E41)</f>
        <v>663181</v>
      </c>
      <c r="F39" s="14">
        <f>SUM(F40:F41)</f>
        <v>663180.8099999999</v>
      </c>
      <c r="G39" s="15">
        <f t="shared" si="0"/>
        <v>99.99997135020453</v>
      </c>
      <c r="H39" s="15">
        <f t="shared" si="1"/>
        <v>34.63989605641159</v>
      </c>
      <c r="I39" s="14">
        <f t="shared" si="2"/>
        <v>317444.80999999994</v>
      </c>
    </row>
    <row r="40" spans="1:9" ht="63">
      <c r="A40" s="29" t="s">
        <v>51</v>
      </c>
      <c r="B40" s="10" t="s">
        <v>52</v>
      </c>
      <c r="C40" s="5">
        <v>16099.96</v>
      </c>
      <c r="D40" s="5">
        <v>300000</v>
      </c>
      <c r="E40" s="5">
        <v>48699.99</v>
      </c>
      <c r="F40" s="5">
        <v>48699.99</v>
      </c>
      <c r="G40" s="12">
        <f t="shared" si="0"/>
        <v>100</v>
      </c>
      <c r="H40" s="12">
        <f t="shared" si="1"/>
        <v>16.23333</v>
      </c>
      <c r="I40" s="5">
        <f t="shared" si="2"/>
        <v>32600.03</v>
      </c>
    </row>
    <row r="41" spans="1:9" ht="63">
      <c r="A41" s="29" t="s">
        <v>53</v>
      </c>
      <c r="B41" s="10" t="s">
        <v>54</v>
      </c>
      <c r="C41" s="5">
        <v>329636.04</v>
      </c>
      <c r="D41" s="5">
        <v>1614500</v>
      </c>
      <c r="E41" s="5">
        <v>614481.01</v>
      </c>
      <c r="F41" s="5">
        <v>614480.82</v>
      </c>
      <c r="G41" s="12">
        <f t="shared" si="0"/>
        <v>99.99996907959775</v>
      </c>
      <c r="H41" s="12">
        <f t="shared" si="1"/>
        <v>38.060131310003094</v>
      </c>
      <c r="I41" s="5">
        <f t="shared" si="2"/>
        <v>284844.77999999997</v>
      </c>
    </row>
    <row r="42" spans="1:9" ht="47.25">
      <c r="A42" s="21">
        <v>3040</v>
      </c>
      <c r="B42" s="22" t="s">
        <v>168</v>
      </c>
      <c r="C42" s="14">
        <f>SUM(C43:C49)</f>
        <v>38164152.07</v>
      </c>
      <c r="D42" s="14">
        <f>SUM(D43:D49)</f>
        <v>166225000</v>
      </c>
      <c r="E42" s="14">
        <f>SUM(E43:E49)</f>
        <v>38958399.230000004</v>
      </c>
      <c r="F42" s="14">
        <f>SUM(F43:F49)</f>
        <v>37146784.17</v>
      </c>
      <c r="G42" s="15">
        <f t="shared" si="0"/>
        <v>95.34987295215927</v>
      </c>
      <c r="H42" s="15">
        <f t="shared" si="1"/>
        <v>22.3472908226801</v>
      </c>
      <c r="I42" s="14">
        <f t="shared" si="2"/>
        <v>-1017367.8999999985</v>
      </c>
    </row>
    <row r="43" spans="1:9" ht="31.5">
      <c r="A43" s="29" t="s">
        <v>55</v>
      </c>
      <c r="B43" s="10" t="s">
        <v>56</v>
      </c>
      <c r="C43" s="5">
        <v>280537.67</v>
      </c>
      <c r="D43" s="5">
        <v>1300000</v>
      </c>
      <c r="E43" s="5">
        <v>315878.08</v>
      </c>
      <c r="F43" s="5">
        <v>315809.88</v>
      </c>
      <c r="G43" s="12">
        <f t="shared" si="0"/>
        <v>99.97840939137023</v>
      </c>
      <c r="H43" s="12">
        <f t="shared" si="1"/>
        <v>24.293067692307694</v>
      </c>
      <c r="I43" s="5">
        <f t="shared" si="2"/>
        <v>35272.21000000002</v>
      </c>
    </row>
    <row r="44" spans="1:9" ht="31.5">
      <c r="A44" s="29" t="s">
        <v>57</v>
      </c>
      <c r="B44" s="10" t="s">
        <v>58</v>
      </c>
      <c r="C44" s="5">
        <v>80563.75</v>
      </c>
      <c r="D44" s="5">
        <v>46000</v>
      </c>
      <c r="E44" s="5">
        <v>7740</v>
      </c>
      <c r="F44" s="5">
        <v>7740</v>
      </c>
      <c r="G44" s="12">
        <f t="shared" si="0"/>
        <v>100</v>
      </c>
      <c r="H44" s="12">
        <f t="shared" si="1"/>
        <v>16.82608695652174</v>
      </c>
      <c r="I44" s="5">
        <f t="shared" si="2"/>
        <v>-72823.75</v>
      </c>
    </row>
    <row r="45" spans="1:9" ht="31.5">
      <c r="A45" s="29" t="s">
        <v>59</v>
      </c>
      <c r="B45" s="10" t="s">
        <v>60</v>
      </c>
      <c r="C45" s="5">
        <v>17136360.42</v>
      </c>
      <c r="D45" s="5">
        <v>75000000</v>
      </c>
      <c r="E45" s="5">
        <v>16426688.190000001</v>
      </c>
      <c r="F45" s="5">
        <v>15192571.21</v>
      </c>
      <c r="G45" s="12">
        <f t="shared" si="0"/>
        <v>92.48712238446647</v>
      </c>
      <c r="H45" s="12">
        <f t="shared" si="1"/>
        <v>20.256761613333335</v>
      </c>
      <c r="I45" s="5">
        <f t="shared" si="2"/>
        <v>-1943789.210000001</v>
      </c>
    </row>
    <row r="46" spans="1:9" ht="31.5">
      <c r="A46" s="29" t="s">
        <v>61</v>
      </c>
      <c r="B46" s="10" t="s">
        <v>62</v>
      </c>
      <c r="C46" s="5">
        <v>637141.08</v>
      </c>
      <c r="D46" s="5">
        <v>3000000</v>
      </c>
      <c r="E46" s="5">
        <v>666976.37</v>
      </c>
      <c r="F46" s="5">
        <v>666785.7</v>
      </c>
      <c r="G46" s="12">
        <f t="shared" si="0"/>
        <v>99.97141278033583</v>
      </c>
      <c r="H46" s="12">
        <f t="shared" si="1"/>
        <v>22.22619</v>
      </c>
      <c r="I46" s="5">
        <f t="shared" si="2"/>
        <v>29644.619999999995</v>
      </c>
    </row>
    <row r="47" spans="1:9" ht="31.5">
      <c r="A47" s="29" t="s">
        <v>63</v>
      </c>
      <c r="B47" s="10" t="s">
        <v>64</v>
      </c>
      <c r="C47" s="5">
        <v>3642774.39</v>
      </c>
      <c r="D47" s="5">
        <v>16900000</v>
      </c>
      <c r="E47" s="5">
        <v>4222635.86</v>
      </c>
      <c r="F47" s="5">
        <v>4222527.53</v>
      </c>
      <c r="G47" s="12">
        <f t="shared" si="0"/>
        <v>99.99743454080362</v>
      </c>
      <c r="H47" s="12">
        <f t="shared" si="1"/>
        <v>24.98537</v>
      </c>
      <c r="I47" s="5">
        <f t="shared" si="2"/>
        <v>579753.1400000001</v>
      </c>
    </row>
    <row r="48" spans="1:9" ht="31.5">
      <c r="A48" s="29" t="s">
        <v>65</v>
      </c>
      <c r="B48" s="10" t="s">
        <v>66</v>
      </c>
      <c r="C48" s="5">
        <v>82957.22</v>
      </c>
      <c r="D48" s="5">
        <v>360000</v>
      </c>
      <c r="E48" s="5">
        <v>98240.73</v>
      </c>
      <c r="F48" s="5">
        <v>98140.73</v>
      </c>
      <c r="G48" s="12">
        <f t="shared" si="0"/>
        <v>99.89820922544041</v>
      </c>
      <c r="H48" s="12">
        <f t="shared" si="1"/>
        <v>27.26131388888889</v>
      </c>
      <c r="I48" s="5">
        <f t="shared" si="2"/>
        <v>15183.509999999995</v>
      </c>
    </row>
    <row r="49" spans="1:9" ht="31.5">
      <c r="A49" s="29" t="s">
        <v>67</v>
      </c>
      <c r="B49" s="10" t="s">
        <v>68</v>
      </c>
      <c r="C49" s="5">
        <v>16303817.54</v>
      </c>
      <c r="D49" s="5">
        <v>69619000</v>
      </c>
      <c r="E49" s="5">
        <v>17220240</v>
      </c>
      <c r="F49" s="5">
        <v>16643209.12</v>
      </c>
      <c r="G49" s="12">
        <f t="shared" si="0"/>
        <v>96.64911243978015</v>
      </c>
      <c r="H49" s="12">
        <f t="shared" si="1"/>
        <v>23.906130682715922</v>
      </c>
      <c r="I49" s="5">
        <f t="shared" si="2"/>
        <v>339391.5800000001</v>
      </c>
    </row>
    <row r="50" spans="1:9" s="16" customFormat="1" ht="47.25">
      <c r="A50" s="26" t="s">
        <v>69</v>
      </c>
      <c r="B50" s="17" t="s">
        <v>70</v>
      </c>
      <c r="C50" s="14">
        <v>5383.66</v>
      </c>
      <c r="D50" s="14">
        <v>43500</v>
      </c>
      <c r="E50" s="14">
        <v>9300</v>
      </c>
      <c r="F50" s="14">
        <v>4283.49</v>
      </c>
      <c r="G50" s="15">
        <f t="shared" si="0"/>
        <v>46.05903225806451</v>
      </c>
      <c r="H50" s="15">
        <f t="shared" si="1"/>
        <v>9.847103448275861</v>
      </c>
      <c r="I50" s="14">
        <f t="shared" si="2"/>
        <v>-1100.17</v>
      </c>
    </row>
    <row r="51" spans="1:9" ht="141.75">
      <c r="A51" s="21">
        <v>3080</v>
      </c>
      <c r="B51" s="22" t="s">
        <v>169</v>
      </c>
      <c r="C51" s="14">
        <f>SUM(C52:C55)</f>
        <v>6845365.93</v>
      </c>
      <c r="D51" s="14">
        <f>SUM(D52:D55)</f>
        <v>41575000</v>
      </c>
      <c r="E51" s="14">
        <f>SUM(E52:E55)</f>
        <v>11341600.77</v>
      </c>
      <c r="F51" s="14">
        <f>SUM(F52:F55)</f>
        <v>11318199.830000002</v>
      </c>
      <c r="G51" s="15">
        <f t="shared" si="0"/>
        <v>99.79367163000575</v>
      </c>
      <c r="H51" s="15">
        <f t="shared" si="1"/>
        <v>27.223571449188217</v>
      </c>
      <c r="I51" s="14">
        <f t="shared" si="2"/>
        <v>4472833.900000002</v>
      </c>
    </row>
    <row r="52" spans="1:9" ht="47.25">
      <c r="A52" s="29" t="s">
        <v>71</v>
      </c>
      <c r="B52" s="10" t="s">
        <v>72</v>
      </c>
      <c r="C52" s="5">
        <v>6098484.17</v>
      </c>
      <c r="D52" s="5">
        <v>26500000</v>
      </c>
      <c r="E52" s="5">
        <v>7325155.38</v>
      </c>
      <c r="F52" s="5">
        <v>7306824.93</v>
      </c>
      <c r="G52" s="12">
        <f t="shared" si="0"/>
        <v>99.74976025696263</v>
      </c>
      <c r="H52" s="12">
        <f t="shared" si="1"/>
        <v>27.572924264150945</v>
      </c>
      <c r="I52" s="5">
        <f t="shared" si="2"/>
        <v>1208340.7599999998</v>
      </c>
    </row>
    <row r="53" spans="1:9" ht="70.5" customHeight="1">
      <c r="A53" s="29" t="s">
        <v>73</v>
      </c>
      <c r="B53" s="10" t="s">
        <v>74</v>
      </c>
      <c r="C53" s="5">
        <v>0</v>
      </c>
      <c r="D53" s="5">
        <v>10700000</v>
      </c>
      <c r="E53" s="5">
        <v>2830381.98</v>
      </c>
      <c r="F53" s="5">
        <v>2830085.89</v>
      </c>
      <c r="G53" s="12">
        <f t="shared" si="0"/>
        <v>99.98953886782448</v>
      </c>
      <c r="H53" s="12">
        <f t="shared" si="1"/>
        <v>26.449400841121495</v>
      </c>
      <c r="I53" s="5">
        <f t="shared" si="2"/>
        <v>2830085.89</v>
      </c>
    </row>
    <row r="54" spans="1:9" ht="47.25">
      <c r="A54" s="29" t="s">
        <v>75</v>
      </c>
      <c r="B54" s="10" t="s">
        <v>76</v>
      </c>
      <c r="C54" s="5">
        <v>746881.76</v>
      </c>
      <c r="D54" s="5">
        <v>3600000</v>
      </c>
      <c r="E54" s="5">
        <v>976013.41</v>
      </c>
      <c r="F54" s="5">
        <v>975666.55</v>
      </c>
      <c r="G54" s="12">
        <f t="shared" si="0"/>
        <v>99.96446155386329</v>
      </c>
      <c r="H54" s="12">
        <f t="shared" si="1"/>
        <v>27.101848611111112</v>
      </c>
      <c r="I54" s="5">
        <f t="shared" si="2"/>
        <v>228784.79000000004</v>
      </c>
    </row>
    <row r="55" spans="1:9" ht="78.75">
      <c r="A55" s="29" t="s">
        <v>77</v>
      </c>
      <c r="B55" s="10" t="s">
        <v>78</v>
      </c>
      <c r="C55" s="5">
        <v>0</v>
      </c>
      <c r="D55" s="5">
        <v>775000</v>
      </c>
      <c r="E55" s="5">
        <v>210050</v>
      </c>
      <c r="F55" s="5">
        <v>205622.46</v>
      </c>
      <c r="G55" s="12">
        <f t="shared" si="0"/>
        <v>97.89214948821709</v>
      </c>
      <c r="H55" s="12">
        <f t="shared" si="1"/>
        <v>26.531930322580642</v>
      </c>
      <c r="I55" s="5">
        <f t="shared" si="2"/>
        <v>205622.46</v>
      </c>
    </row>
    <row r="56" spans="1:9" s="16" customFormat="1" ht="47.25">
      <c r="A56" s="26" t="s">
        <v>79</v>
      </c>
      <c r="B56" s="17" t="s">
        <v>80</v>
      </c>
      <c r="C56" s="14">
        <v>0</v>
      </c>
      <c r="D56" s="14">
        <v>49000</v>
      </c>
      <c r="E56" s="14">
        <v>6200</v>
      </c>
      <c r="F56" s="14">
        <v>0</v>
      </c>
      <c r="G56" s="15">
        <f t="shared" si="0"/>
        <v>0</v>
      </c>
      <c r="H56" s="15">
        <f t="shared" si="1"/>
        <v>0</v>
      </c>
      <c r="I56" s="14">
        <f t="shared" si="2"/>
        <v>0</v>
      </c>
    </row>
    <row r="57" spans="1:9" ht="78.75">
      <c r="A57" s="21">
        <v>3100</v>
      </c>
      <c r="B57" s="22" t="s">
        <v>170</v>
      </c>
      <c r="C57" s="14">
        <f>SUM(C58:C59)</f>
        <v>1847975.94</v>
      </c>
      <c r="D57" s="14">
        <f>SUM(D58:D59)</f>
        <v>7467100</v>
      </c>
      <c r="E57" s="14">
        <f>SUM(E58:E59)</f>
        <v>2114500</v>
      </c>
      <c r="F57" s="14">
        <f>SUM(F58:F59)</f>
        <v>2030804.61</v>
      </c>
      <c r="G57" s="15">
        <f t="shared" si="0"/>
        <v>96.04183542208561</v>
      </c>
      <c r="H57" s="15">
        <f t="shared" si="1"/>
        <v>27.196697647011558</v>
      </c>
      <c r="I57" s="14">
        <f t="shared" si="2"/>
        <v>182828.67000000016</v>
      </c>
    </row>
    <row r="58" spans="1:9" ht="72" customHeight="1">
      <c r="A58" s="29" t="s">
        <v>81</v>
      </c>
      <c r="B58" s="10" t="s">
        <v>82</v>
      </c>
      <c r="C58" s="5">
        <v>1579129.5</v>
      </c>
      <c r="D58" s="5">
        <v>6291200</v>
      </c>
      <c r="E58" s="5">
        <v>1767500</v>
      </c>
      <c r="F58" s="5">
        <v>1750323.61</v>
      </c>
      <c r="G58" s="12">
        <f t="shared" si="0"/>
        <v>99.0282099009901</v>
      </c>
      <c r="H58" s="12">
        <f t="shared" si="1"/>
        <v>27.82177660859614</v>
      </c>
      <c r="I58" s="5">
        <f t="shared" si="2"/>
        <v>171194.1100000001</v>
      </c>
    </row>
    <row r="59" spans="1:9" ht="31.5">
      <c r="A59" s="29" t="s">
        <v>83</v>
      </c>
      <c r="B59" s="10" t="s">
        <v>84</v>
      </c>
      <c r="C59" s="5">
        <v>268846.44</v>
      </c>
      <c r="D59" s="5">
        <v>1175900</v>
      </c>
      <c r="E59" s="5">
        <v>347000</v>
      </c>
      <c r="F59" s="5">
        <v>280481</v>
      </c>
      <c r="G59" s="12">
        <f t="shared" si="0"/>
        <v>80.83025936599424</v>
      </c>
      <c r="H59" s="12">
        <f t="shared" si="1"/>
        <v>23.85245343991836</v>
      </c>
      <c r="I59" s="5">
        <f t="shared" si="2"/>
        <v>11634.559999999998</v>
      </c>
    </row>
    <row r="60" spans="1:9" ht="31.5">
      <c r="A60" s="26">
        <v>3110</v>
      </c>
      <c r="B60" s="23" t="s">
        <v>172</v>
      </c>
      <c r="C60" s="14">
        <f>SUM(C61)</f>
        <v>31000</v>
      </c>
      <c r="D60" s="14">
        <f>SUM(D61)</f>
        <v>100000</v>
      </c>
      <c r="E60" s="14">
        <f>SUM(E61)</f>
        <v>40000</v>
      </c>
      <c r="F60" s="14">
        <f>SUM(F61)</f>
        <v>34999.86</v>
      </c>
      <c r="G60" s="15">
        <f t="shared" si="0"/>
        <v>87.49965</v>
      </c>
      <c r="H60" s="15">
        <f t="shared" si="1"/>
        <v>34.99986</v>
      </c>
      <c r="I60" s="14">
        <f t="shared" si="2"/>
        <v>3999.8600000000006</v>
      </c>
    </row>
    <row r="61" spans="1:9" ht="31.5">
      <c r="A61" s="29" t="s">
        <v>85</v>
      </c>
      <c r="B61" s="10" t="s">
        <v>86</v>
      </c>
      <c r="C61" s="5">
        <v>31000</v>
      </c>
      <c r="D61" s="5">
        <v>100000</v>
      </c>
      <c r="E61" s="5">
        <v>40000</v>
      </c>
      <c r="F61" s="5">
        <v>34999.86</v>
      </c>
      <c r="G61" s="12">
        <f t="shared" si="0"/>
        <v>87.49965</v>
      </c>
      <c r="H61" s="12">
        <f t="shared" si="1"/>
        <v>34.99986</v>
      </c>
      <c r="I61" s="5">
        <f t="shared" si="2"/>
        <v>3999.8600000000006</v>
      </c>
    </row>
    <row r="62" spans="1:9" ht="31.5">
      <c r="A62" s="21">
        <v>3120</v>
      </c>
      <c r="B62" s="22" t="s">
        <v>171</v>
      </c>
      <c r="C62" s="14">
        <f>SUM(C63)</f>
        <v>0</v>
      </c>
      <c r="D62" s="14">
        <f>SUM(D63)</f>
        <v>785900</v>
      </c>
      <c r="E62" s="14">
        <f>SUM(E63)</f>
        <v>233590</v>
      </c>
      <c r="F62" s="14">
        <f>SUM(F63)</f>
        <v>175791.04</v>
      </c>
      <c r="G62" s="15">
        <f t="shared" si="0"/>
        <v>75.25623528404469</v>
      </c>
      <c r="H62" s="15">
        <f t="shared" si="1"/>
        <v>22.368118081180814</v>
      </c>
      <c r="I62" s="14">
        <f t="shared" si="2"/>
        <v>175791.04</v>
      </c>
    </row>
    <row r="63" spans="1:9" ht="47.25">
      <c r="A63" s="29" t="s">
        <v>87</v>
      </c>
      <c r="B63" s="10" t="s">
        <v>88</v>
      </c>
      <c r="C63" s="5">
        <v>0</v>
      </c>
      <c r="D63" s="5">
        <v>785900</v>
      </c>
      <c r="E63" s="5">
        <v>233590</v>
      </c>
      <c r="F63" s="5">
        <v>175791.04</v>
      </c>
      <c r="G63" s="12">
        <f t="shared" si="0"/>
        <v>75.25623528404469</v>
      </c>
      <c r="H63" s="12">
        <f t="shared" si="1"/>
        <v>22.368118081180814</v>
      </c>
      <c r="I63" s="5">
        <f t="shared" si="2"/>
        <v>175791.04</v>
      </c>
    </row>
    <row r="64" spans="1:9" s="16" customFormat="1" ht="31.5">
      <c r="A64" s="21">
        <v>3130</v>
      </c>
      <c r="B64" s="23" t="s">
        <v>173</v>
      </c>
      <c r="C64" s="14">
        <f>SUM(C65)</f>
        <v>178169.2</v>
      </c>
      <c r="D64" s="14">
        <f>SUM(D65)</f>
        <v>30000</v>
      </c>
      <c r="E64" s="14">
        <f>SUM(E65)</f>
        <v>8500</v>
      </c>
      <c r="F64" s="14">
        <f>SUM(F65)</f>
        <v>0</v>
      </c>
      <c r="G64" s="15">
        <f t="shared" si="0"/>
        <v>0</v>
      </c>
      <c r="H64" s="15">
        <f t="shared" si="1"/>
        <v>0</v>
      </c>
      <c r="I64" s="14">
        <f t="shared" si="2"/>
        <v>-178169.2</v>
      </c>
    </row>
    <row r="65" spans="1:9" ht="51" customHeight="1">
      <c r="A65" s="29" t="s">
        <v>89</v>
      </c>
      <c r="B65" s="10" t="s">
        <v>90</v>
      </c>
      <c r="C65" s="5">
        <v>178169.2</v>
      </c>
      <c r="D65" s="5">
        <v>30000</v>
      </c>
      <c r="E65" s="5">
        <v>8500</v>
      </c>
      <c r="F65" s="5">
        <v>0</v>
      </c>
      <c r="G65" s="12">
        <f t="shared" si="0"/>
        <v>0</v>
      </c>
      <c r="H65" s="12">
        <f t="shared" si="1"/>
        <v>0</v>
      </c>
      <c r="I65" s="5">
        <f t="shared" si="2"/>
        <v>-178169.2</v>
      </c>
    </row>
    <row r="66" spans="1:9" ht="94.5">
      <c r="A66" s="26" t="s">
        <v>91</v>
      </c>
      <c r="B66" s="17" t="s">
        <v>92</v>
      </c>
      <c r="C66" s="14">
        <v>0</v>
      </c>
      <c r="D66" s="14">
        <v>320000</v>
      </c>
      <c r="E66" s="14">
        <v>0</v>
      </c>
      <c r="F66" s="14">
        <v>0</v>
      </c>
      <c r="G66" s="15">
        <v>0</v>
      </c>
      <c r="H66" s="15">
        <f t="shared" si="1"/>
        <v>0</v>
      </c>
      <c r="I66" s="14">
        <f t="shared" si="2"/>
        <v>0</v>
      </c>
    </row>
    <row r="67" spans="1:9" ht="104.25" customHeight="1">
      <c r="A67" s="26" t="s">
        <v>93</v>
      </c>
      <c r="B67" s="17" t="s">
        <v>94</v>
      </c>
      <c r="C67" s="14">
        <v>6458.57</v>
      </c>
      <c r="D67" s="14">
        <v>33500</v>
      </c>
      <c r="E67" s="14">
        <v>11100</v>
      </c>
      <c r="F67" s="14">
        <v>7085.45</v>
      </c>
      <c r="G67" s="15">
        <f t="shared" si="0"/>
        <v>63.83288288288288</v>
      </c>
      <c r="H67" s="15">
        <f t="shared" si="1"/>
        <v>21.150597014925374</v>
      </c>
      <c r="I67" s="14">
        <f t="shared" si="2"/>
        <v>626.8800000000001</v>
      </c>
    </row>
    <row r="68" spans="1:9" ht="94.5">
      <c r="A68" s="26" t="s">
        <v>95</v>
      </c>
      <c r="B68" s="17" t="s">
        <v>96</v>
      </c>
      <c r="C68" s="14">
        <v>95926.14</v>
      </c>
      <c r="D68" s="14">
        <v>278700</v>
      </c>
      <c r="E68" s="14">
        <v>120000</v>
      </c>
      <c r="F68" s="14">
        <v>26430.07</v>
      </c>
      <c r="G68" s="15">
        <f t="shared" si="0"/>
        <v>22.025058333333334</v>
      </c>
      <c r="H68" s="15">
        <f t="shared" si="1"/>
        <v>9.483340509508432</v>
      </c>
      <c r="I68" s="14">
        <f t="shared" si="2"/>
        <v>-69496.07</v>
      </c>
    </row>
    <row r="69" spans="1:9" s="16" customFormat="1" ht="47.25">
      <c r="A69" s="26">
        <v>3190</v>
      </c>
      <c r="B69" s="23" t="s">
        <v>174</v>
      </c>
      <c r="C69" s="14">
        <f>SUM(C70)</f>
        <v>30000</v>
      </c>
      <c r="D69" s="14">
        <f>SUM(D70)</f>
        <v>40000</v>
      </c>
      <c r="E69" s="14">
        <f>SUM(E70)</f>
        <v>40000</v>
      </c>
      <c r="F69" s="14">
        <f>SUM(F70)</f>
        <v>0</v>
      </c>
      <c r="G69" s="15">
        <f t="shared" si="0"/>
        <v>0</v>
      </c>
      <c r="H69" s="15">
        <f t="shared" si="1"/>
        <v>0</v>
      </c>
      <c r="I69" s="14">
        <f t="shared" si="2"/>
        <v>-30000</v>
      </c>
    </row>
    <row r="70" spans="1:9" ht="63">
      <c r="A70" s="29" t="s">
        <v>97</v>
      </c>
      <c r="B70" s="10" t="s">
        <v>98</v>
      </c>
      <c r="C70" s="5">
        <v>30000</v>
      </c>
      <c r="D70" s="5">
        <v>40000</v>
      </c>
      <c r="E70" s="5">
        <v>40000</v>
      </c>
      <c r="F70" s="5">
        <v>0</v>
      </c>
      <c r="G70" s="12">
        <f t="shared" si="0"/>
        <v>0</v>
      </c>
      <c r="H70" s="12">
        <f t="shared" si="1"/>
        <v>0</v>
      </c>
      <c r="I70" s="5">
        <f t="shared" si="2"/>
        <v>-30000</v>
      </c>
    </row>
    <row r="71" spans="1:9" ht="126" customHeight="1">
      <c r="A71" s="26" t="s">
        <v>99</v>
      </c>
      <c r="B71" s="17" t="s">
        <v>182</v>
      </c>
      <c r="C71" s="14">
        <v>72948.64</v>
      </c>
      <c r="D71" s="14">
        <v>567600</v>
      </c>
      <c r="E71" s="14">
        <v>155000</v>
      </c>
      <c r="F71" s="14">
        <v>120396.08</v>
      </c>
      <c r="G71" s="15">
        <f t="shared" si="0"/>
        <v>77.67489032258065</v>
      </c>
      <c r="H71" s="15">
        <f t="shared" si="1"/>
        <v>21.211430584918958</v>
      </c>
      <c r="I71" s="14">
        <f t="shared" si="2"/>
        <v>47447.44</v>
      </c>
    </row>
    <row r="72" spans="1:9" s="16" customFormat="1" ht="15.75">
      <c r="A72" s="26">
        <v>3240</v>
      </c>
      <c r="B72" s="23" t="s">
        <v>175</v>
      </c>
      <c r="C72" s="14">
        <f>SUM(C73)</f>
        <v>253123.74</v>
      </c>
      <c r="D72" s="14">
        <f>SUM(D73)</f>
        <v>827500</v>
      </c>
      <c r="E72" s="14">
        <f>SUM(E73)</f>
        <v>347500</v>
      </c>
      <c r="F72" s="14">
        <f>SUM(F73)</f>
        <v>178933.2</v>
      </c>
      <c r="G72" s="15">
        <f t="shared" si="0"/>
        <v>51.49156834532375</v>
      </c>
      <c r="H72" s="15">
        <f t="shared" si="1"/>
        <v>21.623347432024172</v>
      </c>
      <c r="I72" s="14">
        <f t="shared" si="2"/>
        <v>-74190.53999999998</v>
      </c>
    </row>
    <row r="73" spans="1:9" ht="31.5">
      <c r="A73" s="29" t="s">
        <v>100</v>
      </c>
      <c r="B73" s="10" t="s">
        <v>101</v>
      </c>
      <c r="C73" s="5">
        <v>253123.74</v>
      </c>
      <c r="D73" s="5">
        <v>827500</v>
      </c>
      <c r="E73" s="5">
        <v>347500</v>
      </c>
      <c r="F73" s="5">
        <v>178933.2</v>
      </c>
      <c r="G73" s="12">
        <f t="shared" si="0"/>
        <v>51.49156834532375</v>
      </c>
      <c r="H73" s="12">
        <f t="shared" si="1"/>
        <v>21.623347432024172</v>
      </c>
      <c r="I73" s="5">
        <f t="shared" si="2"/>
        <v>-74190.53999999998</v>
      </c>
    </row>
    <row r="74" spans="1:9" ht="15.75">
      <c r="A74" s="25" t="s">
        <v>102</v>
      </c>
      <c r="B74" s="9" t="s">
        <v>103</v>
      </c>
      <c r="C74" s="7">
        <f>SUM(C75:C78)</f>
        <v>2042526.3099999998</v>
      </c>
      <c r="D74" s="7">
        <v>9740300</v>
      </c>
      <c r="E74" s="7">
        <v>2845750</v>
      </c>
      <c r="F74" s="7">
        <v>1985079.59</v>
      </c>
      <c r="G74" s="11">
        <f t="shared" si="0"/>
        <v>69.7559374505842</v>
      </c>
      <c r="H74" s="11">
        <f t="shared" si="1"/>
        <v>20.38006621972629</v>
      </c>
      <c r="I74" s="7">
        <f t="shared" si="2"/>
        <v>-57446.71999999974</v>
      </c>
    </row>
    <row r="75" spans="1:9" ht="64.5" customHeight="1">
      <c r="A75" s="26" t="s">
        <v>104</v>
      </c>
      <c r="B75" s="17" t="s">
        <v>105</v>
      </c>
      <c r="C75" s="14">
        <v>16538.2</v>
      </c>
      <c r="D75" s="14">
        <v>10100</v>
      </c>
      <c r="E75" s="14">
        <v>10100</v>
      </c>
      <c r="F75" s="14">
        <v>10100</v>
      </c>
      <c r="G75" s="15">
        <f t="shared" si="0"/>
        <v>100</v>
      </c>
      <c r="H75" s="15">
        <f t="shared" si="1"/>
        <v>100</v>
      </c>
      <c r="I75" s="14">
        <f t="shared" si="2"/>
        <v>-6438.200000000001</v>
      </c>
    </row>
    <row r="76" spans="1:9" ht="15.75">
      <c r="A76" s="26" t="s">
        <v>106</v>
      </c>
      <c r="B76" s="17" t="s">
        <v>107</v>
      </c>
      <c r="C76" s="14">
        <v>1092454.66</v>
      </c>
      <c r="D76" s="14">
        <v>5002200</v>
      </c>
      <c r="E76" s="14">
        <v>1502200</v>
      </c>
      <c r="F76" s="14">
        <v>1077285.9</v>
      </c>
      <c r="G76" s="15">
        <f t="shared" si="0"/>
        <v>71.71387964318998</v>
      </c>
      <c r="H76" s="15">
        <f t="shared" si="1"/>
        <v>21.53624205349646</v>
      </c>
      <c r="I76" s="14">
        <f t="shared" si="2"/>
        <v>-15168.76000000001</v>
      </c>
    </row>
    <row r="77" spans="1:9" ht="47.25">
      <c r="A77" s="26" t="s">
        <v>108</v>
      </c>
      <c r="B77" s="17" t="s">
        <v>109</v>
      </c>
      <c r="C77" s="14">
        <v>829068.88</v>
      </c>
      <c r="D77" s="14">
        <v>3401900</v>
      </c>
      <c r="E77" s="14">
        <v>980000</v>
      </c>
      <c r="F77" s="14">
        <v>763327.21</v>
      </c>
      <c r="G77" s="15">
        <f t="shared" si="0"/>
        <v>77.89053163265307</v>
      </c>
      <c r="H77" s="15">
        <f t="shared" si="1"/>
        <v>22.43826126576325</v>
      </c>
      <c r="I77" s="14">
        <f t="shared" si="2"/>
        <v>-65741.67000000004</v>
      </c>
    </row>
    <row r="78" spans="1:9" s="16" customFormat="1" ht="31.5">
      <c r="A78" s="26">
        <v>4080</v>
      </c>
      <c r="B78" s="23" t="s">
        <v>176</v>
      </c>
      <c r="C78" s="14">
        <f>SUM(C79:C80)</f>
        <v>104464.57</v>
      </c>
      <c r="D78" s="14">
        <f>SUM(D79:D80)</f>
        <v>1326100</v>
      </c>
      <c r="E78" s="14">
        <f>SUM(E79:E80)</f>
        <v>353450</v>
      </c>
      <c r="F78" s="14">
        <f>SUM(F79:F80)</f>
        <v>134366.48</v>
      </c>
      <c r="G78" s="15">
        <f t="shared" si="0"/>
        <v>38.01569670391852</v>
      </c>
      <c r="H78" s="15">
        <f t="shared" si="1"/>
        <v>10.132454566020662</v>
      </c>
      <c r="I78" s="14">
        <f t="shared" si="2"/>
        <v>29901.910000000003</v>
      </c>
    </row>
    <row r="79" spans="1:9" ht="31.5">
      <c r="A79" s="29" t="s">
        <v>110</v>
      </c>
      <c r="B79" s="10" t="s">
        <v>111</v>
      </c>
      <c r="C79" s="5">
        <v>92304.57</v>
      </c>
      <c r="D79" s="5">
        <v>472700</v>
      </c>
      <c r="E79" s="5">
        <v>135800</v>
      </c>
      <c r="F79" s="5">
        <v>114894.08</v>
      </c>
      <c r="G79" s="12">
        <f t="shared" si="0"/>
        <v>84.60536082474228</v>
      </c>
      <c r="H79" s="12">
        <f t="shared" si="1"/>
        <v>24.305919187645443</v>
      </c>
      <c r="I79" s="5">
        <f t="shared" si="2"/>
        <v>22589.509999999995</v>
      </c>
    </row>
    <row r="80" spans="1:9" ht="31.5">
      <c r="A80" s="29" t="s">
        <v>112</v>
      </c>
      <c r="B80" s="10" t="s">
        <v>113</v>
      </c>
      <c r="C80" s="5">
        <v>12160</v>
      </c>
      <c r="D80" s="5">
        <v>853400</v>
      </c>
      <c r="E80" s="5">
        <v>217650</v>
      </c>
      <c r="F80" s="5">
        <v>19472.4</v>
      </c>
      <c r="G80" s="12">
        <f t="shared" si="0"/>
        <v>8.946657477601654</v>
      </c>
      <c r="H80" s="12">
        <f t="shared" si="1"/>
        <v>2.2817436137801734</v>
      </c>
      <c r="I80" s="5">
        <f t="shared" si="2"/>
        <v>7312.4000000000015</v>
      </c>
    </row>
    <row r="81" spans="1:9" ht="15.75">
      <c r="A81" s="25" t="s">
        <v>114</v>
      </c>
      <c r="B81" s="9" t="s">
        <v>115</v>
      </c>
      <c r="C81" s="7">
        <f>SUM(C82+C84+C87)</f>
        <v>1019851.44</v>
      </c>
      <c r="D81" s="7">
        <v>3755500</v>
      </c>
      <c r="E81" s="7">
        <v>1276440</v>
      </c>
      <c r="F81" s="7">
        <v>956321.55</v>
      </c>
      <c r="G81" s="11">
        <f t="shared" si="0"/>
        <v>74.9209951114036</v>
      </c>
      <c r="H81" s="11">
        <f t="shared" si="1"/>
        <v>25.46455997869791</v>
      </c>
      <c r="I81" s="7">
        <f t="shared" si="2"/>
        <v>-63529.8899999999</v>
      </c>
    </row>
    <row r="82" spans="1:9" ht="31.5">
      <c r="A82" s="26">
        <v>5010</v>
      </c>
      <c r="B82" s="23" t="s">
        <v>177</v>
      </c>
      <c r="C82" s="14">
        <f>SUM(C83)</f>
        <v>2660</v>
      </c>
      <c r="D82" s="14">
        <f>SUM(D83)</f>
        <v>45000</v>
      </c>
      <c r="E82" s="14">
        <f>SUM(E83)</f>
        <v>16500</v>
      </c>
      <c r="F82" s="14">
        <f>SUM(F83)</f>
        <v>4371</v>
      </c>
      <c r="G82" s="15">
        <f t="shared" si="0"/>
        <v>26.490909090909092</v>
      </c>
      <c r="H82" s="15">
        <f t="shared" si="1"/>
        <v>9.713333333333333</v>
      </c>
      <c r="I82" s="14">
        <f t="shared" si="2"/>
        <v>1711</v>
      </c>
    </row>
    <row r="83" spans="1:9" ht="47.25">
      <c r="A83" s="29" t="s">
        <v>116</v>
      </c>
      <c r="B83" s="10" t="s">
        <v>117</v>
      </c>
      <c r="C83" s="5">
        <v>2660</v>
      </c>
      <c r="D83" s="5">
        <v>45000</v>
      </c>
      <c r="E83" s="5">
        <v>16500</v>
      </c>
      <c r="F83" s="5">
        <v>4371</v>
      </c>
      <c r="G83" s="12">
        <f t="shared" si="0"/>
        <v>26.490909090909092</v>
      </c>
      <c r="H83" s="12">
        <f t="shared" si="1"/>
        <v>9.713333333333333</v>
      </c>
      <c r="I83" s="5">
        <f t="shared" si="2"/>
        <v>1711</v>
      </c>
    </row>
    <row r="84" spans="1:9" ht="31.5">
      <c r="A84" s="26">
        <v>5030</v>
      </c>
      <c r="B84" s="23" t="s">
        <v>178</v>
      </c>
      <c r="C84" s="14">
        <f>SUM(C85:C86)</f>
        <v>747731.51</v>
      </c>
      <c r="D84" s="14">
        <f>SUM(D85:D86)</f>
        <v>2328900</v>
      </c>
      <c r="E84" s="14">
        <f>SUM(E85:E86)</f>
        <v>775750</v>
      </c>
      <c r="F84" s="14">
        <f>SUM(F85:F86)</f>
        <v>572312.3400000001</v>
      </c>
      <c r="G84" s="15">
        <f t="shared" si="0"/>
        <v>73.77535804060588</v>
      </c>
      <c r="H84" s="15">
        <f t="shared" si="1"/>
        <v>24.574363003993305</v>
      </c>
      <c r="I84" s="14">
        <f t="shared" si="2"/>
        <v>-175419.16999999993</v>
      </c>
    </row>
    <row r="85" spans="1:9" ht="47.25">
      <c r="A85" s="29" t="s">
        <v>118</v>
      </c>
      <c r="B85" s="10" t="s">
        <v>119</v>
      </c>
      <c r="C85" s="5">
        <v>480631.51</v>
      </c>
      <c r="D85" s="5">
        <v>1334900</v>
      </c>
      <c r="E85" s="5">
        <v>444550</v>
      </c>
      <c r="F85" s="5">
        <v>272712.34</v>
      </c>
      <c r="G85" s="12">
        <f t="shared" si="0"/>
        <v>61.34570689461254</v>
      </c>
      <c r="H85" s="12">
        <f t="shared" si="1"/>
        <v>20.429420930406774</v>
      </c>
      <c r="I85" s="5">
        <f t="shared" si="2"/>
        <v>-207919.16999999998</v>
      </c>
    </row>
    <row r="86" spans="1:9" ht="47.25">
      <c r="A86" s="29" t="s">
        <v>120</v>
      </c>
      <c r="B86" s="10" t="s">
        <v>121</v>
      </c>
      <c r="C86" s="5">
        <v>267100</v>
      </c>
      <c r="D86" s="5">
        <v>994000</v>
      </c>
      <c r="E86" s="5">
        <v>331200</v>
      </c>
      <c r="F86" s="5">
        <v>299600</v>
      </c>
      <c r="G86" s="12">
        <f t="shared" si="0"/>
        <v>90.45893719806763</v>
      </c>
      <c r="H86" s="12">
        <f t="shared" si="1"/>
        <v>30.140845070422532</v>
      </c>
      <c r="I86" s="5">
        <f t="shared" si="2"/>
        <v>32500</v>
      </c>
    </row>
    <row r="87" spans="1:9" ht="31.5">
      <c r="A87" s="26">
        <v>5040</v>
      </c>
      <c r="B87" s="23" t="s">
        <v>179</v>
      </c>
      <c r="C87" s="14">
        <f>SUM(C88)</f>
        <v>269459.93</v>
      </c>
      <c r="D87" s="14">
        <f>SUM(D88)</f>
        <v>1381600</v>
      </c>
      <c r="E87" s="14">
        <f>SUM(E88)</f>
        <v>484190</v>
      </c>
      <c r="F87" s="14">
        <f>SUM(F88)</f>
        <v>379638.21</v>
      </c>
      <c r="G87" s="15">
        <f t="shared" si="0"/>
        <v>78.40686713893307</v>
      </c>
      <c r="H87" s="15">
        <f t="shared" si="1"/>
        <v>27.47815648523451</v>
      </c>
      <c r="I87" s="14">
        <f t="shared" si="2"/>
        <v>110178.28000000003</v>
      </c>
    </row>
    <row r="88" spans="1:9" ht="31.5">
      <c r="A88" s="29" t="s">
        <v>122</v>
      </c>
      <c r="B88" s="10" t="s">
        <v>123</v>
      </c>
      <c r="C88" s="5">
        <v>269459.93</v>
      </c>
      <c r="D88" s="5">
        <v>1381600</v>
      </c>
      <c r="E88" s="5">
        <v>484190</v>
      </c>
      <c r="F88" s="5">
        <v>379638.21</v>
      </c>
      <c r="G88" s="12">
        <f t="shared" si="0"/>
        <v>78.40686713893307</v>
      </c>
      <c r="H88" s="12">
        <f t="shared" si="1"/>
        <v>27.47815648523451</v>
      </c>
      <c r="I88" s="5">
        <f t="shared" si="2"/>
        <v>110178.28000000003</v>
      </c>
    </row>
    <row r="89" spans="1:9" ht="15.75">
      <c r="A89" s="25" t="s">
        <v>124</v>
      </c>
      <c r="B89" s="9" t="s">
        <v>125</v>
      </c>
      <c r="C89" s="7">
        <f>SUM(C90+C91+C93+C94)</f>
        <v>7170</v>
      </c>
      <c r="D89" s="7">
        <v>295000</v>
      </c>
      <c r="E89" s="7">
        <v>25000</v>
      </c>
      <c r="F89" s="7">
        <v>0</v>
      </c>
      <c r="G89" s="11">
        <f t="shared" si="0"/>
        <v>0</v>
      </c>
      <c r="H89" s="11">
        <f t="shared" si="1"/>
        <v>0</v>
      </c>
      <c r="I89" s="7">
        <f t="shared" si="2"/>
        <v>-7170</v>
      </c>
    </row>
    <row r="90" spans="1:9" ht="31.5">
      <c r="A90" s="26" t="s">
        <v>126</v>
      </c>
      <c r="B90" s="17" t="s">
        <v>127</v>
      </c>
      <c r="C90" s="14">
        <v>0</v>
      </c>
      <c r="D90" s="14">
        <v>30000</v>
      </c>
      <c r="E90" s="14">
        <v>0</v>
      </c>
      <c r="F90" s="14">
        <v>0</v>
      </c>
      <c r="G90" s="15">
        <v>0</v>
      </c>
      <c r="H90" s="15">
        <f t="shared" si="1"/>
        <v>0</v>
      </c>
      <c r="I90" s="14">
        <f t="shared" si="2"/>
        <v>0</v>
      </c>
    </row>
    <row r="91" spans="1:9" ht="47.25">
      <c r="A91" s="26">
        <v>7460</v>
      </c>
      <c r="B91" s="23" t="s">
        <v>180</v>
      </c>
      <c r="C91" s="14">
        <f>SUM(C92)</f>
        <v>0</v>
      </c>
      <c r="D91" s="14">
        <f>SUM(D92)</f>
        <v>200000</v>
      </c>
      <c r="E91" s="14">
        <f>SUM(E92)</f>
        <v>0</v>
      </c>
      <c r="F91" s="14">
        <f>SUM(F92)</f>
        <v>0</v>
      </c>
      <c r="G91" s="15">
        <v>0</v>
      </c>
      <c r="H91" s="15">
        <f t="shared" si="1"/>
        <v>0</v>
      </c>
      <c r="I91" s="14">
        <f t="shared" si="2"/>
        <v>0</v>
      </c>
    </row>
    <row r="92" spans="1:9" ht="47.25">
      <c r="A92" s="29" t="s">
        <v>128</v>
      </c>
      <c r="B92" s="10" t="s">
        <v>129</v>
      </c>
      <c r="C92" s="5">
        <v>0</v>
      </c>
      <c r="D92" s="5">
        <v>200000</v>
      </c>
      <c r="E92" s="5">
        <v>0</v>
      </c>
      <c r="F92" s="5">
        <v>0</v>
      </c>
      <c r="G92" s="12">
        <v>0</v>
      </c>
      <c r="H92" s="12">
        <f t="shared" si="1"/>
        <v>0</v>
      </c>
      <c r="I92" s="5">
        <f t="shared" si="2"/>
        <v>0</v>
      </c>
    </row>
    <row r="93" spans="1:9" ht="31.5">
      <c r="A93" s="26" t="s">
        <v>130</v>
      </c>
      <c r="B93" s="17" t="s">
        <v>131</v>
      </c>
      <c r="C93" s="14">
        <v>0</v>
      </c>
      <c r="D93" s="14">
        <v>15000</v>
      </c>
      <c r="E93" s="14">
        <v>0</v>
      </c>
      <c r="F93" s="14">
        <v>0</v>
      </c>
      <c r="G93" s="15">
        <v>0</v>
      </c>
      <c r="H93" s="15">
        <f aca="true" t="shared" si="3" ref="H93:H108">SUM(F93/D93*100)</f>
        <v>0</v>
      </c>
      <c r="I93" s="14">
        <f aca="true" t="shared" si="4" ref="I93:I108">SUM(F93-C93)</f>
        <v>0</v>
      </c>
    </row>
    <row r="94" spans="1:9" ht="31.5">
      <c r="A94" s="26">
        <v>7620</v>
      </c>
      <c r="B94" s="23" t="s">
        <v>181</v>
      </c>
      <c r="C94" s="14">
        <f>SUM(C95)</f>
        <v>7170</v>
      </c>
      <c r="D94" s="14">
        <f>SUM(D95)</f>
        <v>50000</v>
      </c>
      <c r="E94" s="14">
        <f>SUM(E95)</f>
        <v>25000</v>
      </c>
      <c r="F94" s="14">
        <f>SUM(F95)</f>
        <v>0</v>
      </c>
      <c r="G94" s="15">
        <v>0</v>
      </c>
      <c r="H94" s="15">
        <f t="shared" si="3"/>
        <v>0</v>
      </c>
      <c r="I94" s="14">
        <f t="shared" si="4"/>
        <v>-7170</v>
      </c>
    </row>
    <row r="95" spans="1:9" ht="31.5">
      <c r="A95" s="29" t="s">
        <v>132</v>
      </c>
      <c r="B95" s="10" t="s">
        <v>133</v>
      </c>
      <c r="C95" s="5">
        <v>7170</v>
      </c>
      <c r="D95" s="5">
        <v>50000</v>
      </c>
      <c r="E95" s="5">
        <v>25000</v>
      </c>
      <c r="F95" s="5">
        <v>0</v>
      </c>
      <c r="G95" s="12">
        <v>0</v>
      </c>
      <c r="H95" s="12">
        <f t="shared" si="3"/>
        <v>0</v>
      </c>
      <c r="I95" s="5">
        <f t="shared" si="4"/>
        <v>-7170</v>
      </c>
    </row>
    <row r="96" spans="1:9" ht="15.75">
      <c r="A96" s="25" t="s">
        <v>134</v>
      </c>
      <c r="B96" s="9" t="s">
        <v>135</v>
      </c>
      <c r="C96" s="7">
        <f>SUM(C97:C99)</f>
        <v>0</v>
      </c>
      <c r="D96" s="7">
        <v>890000</v>
      </c>
      <c r="E96" s="7">
        <v>270000</v>
      </c>
      <c r="F96" s="7">
        <v>0</v>
      </c>
      <c r="G96" s="11">
        <f aca="true" t="shared" si="5" ref="G96:G108">SUM(F96/E96*100)</f>
        <v>0</v>
      </c>
      <c r="H96" s="11">
        <f t="shared" si="3"/>
        <v>0</v>
      </c>
      <c r="I96" s="7">
        <f t="shared" si="4"/>
        <v>0</v>
      </c>
    </row>
    <row r="97" spans="1:9" ht="47.25">
      <c r="A97" s="26" t="s">
        <v>136</v>
      </c>
      <c r="B97" s="17" t="s">
        <v>137</v>
      </c>
      <c r="C97" s="14">
        <v>0</v>
      </c>
      <c r="D97" s="14">
        <v>40000</v>
      </c>
      <c r="E97" s="14">
        <v>20000</v>
      </c>
      <c r="F97" s="14">
        <v>0</v>
      </c>
      <c r="G97" s="15">
        <f t="shared" si="5"/>
        <v>0</v>
      </c>
      <c r="H97" s="15">
        <f t="shared" si="3"/>
        <v>0</v>
      </c>
      <c r="I97" s="14">
        <f t="shared" si="4"/>
        <v>0</v>
      </c>
    </row>
    <row r="98" spans="1:9" ht="31.5">
      <c r="A98" s="26" t="s">
        <v>138</v>
      </c>
      <c r="B98" s="17" t="s">
        <v>139</v>
      </c>
      <c r="C98" s="14">
        <v>0</v>
      </c>
      <c r="D98" s="14">
        <v>150000</v>
      </c>
      <c r="E98" s="14">
        <v>50000</v>
      </c>
      <c r="F98" s="14">
        <v>0</v>
      </c>
      <c r="G98" s="15">
        <f t="shared" si="5"/>
        <v>0</v>
      </c>
      <c r="H98" s="15">
        <f t="shared" si="3"/>
        <v>0</v>
      </c>
      <c r="I98" s="14">
        <f t="shared" si="4"/>
        <v>0</v>
      </c>
    </row>
    <row r="99" spans="1:9" ht="15.75">
      <c r="A99" s="26" t="s">
        <v>140</v>
      </c>
      <c r="B99" s="17" t="s">
        <v>141</v>
      </c>
      <c r="C99" s="14">
        <v>0</v>
      </c>
      <c r="D99" s="14">
        <v>700000</v>
      </c>
      <c r="E99" s="14">
        <v>200000</v>
      </c>
      <c r="F99" s="14">
        <v>0</v>
      </c>
      <c r="G99" s="15">
        <f t="shared" si="5"/>
        <v>0</v>
      </c>
      <c r="H99" s="15">
        <f t="shared" si="3"/>
        <v>0</v>
      </c>
      <c r="I99" s="14">
        <f t="shared" si="4"/>
        <v>0</v>
      </c>
    </row>
    <row r="100" spans="1:9" ht="15.75">
      <c r="A100" s="25" t="s">
        <v>142</v>
      </c>
      <c r="B100" s="9" t="s">
        <v>143</v>
      </c>
      <c r="C100" s="7">
        <f>SUM(C101:C102)</f>
        <v>7437580</v>
      </c>
      <c r="D100" s="7">
        <v>32447375</v>
      </c>
      <c r="E100" s="7">
        <v>8820225</v>
      </c>
      <c r="F100" s="7">
        <v>8044110</v>
      </c>
      <c r="G100" s="11">
        <f t="shared" si="5"/>
        <v>91.20073467513585</v>
      </c>
      <c r="H100" s="11">
        <f t="shared" si="3"/>
        <v>24.79125044784054</v>
      </c>
      <c r="I100" s="7">
        <f t="shared" si="4"/>
        <v>606530</v>
      </c>
    </row>
    <row r="101" spans="1:9" ht="78.75">
      <c r="A101" s="26" t="s">
        <v>144</v>
      </c>
      <c r="B101" s="17" t="s">
        <v>145</v>
      </c>
      <c r="C101" s="14">
        <v>0</v>
      </c>
      <c r="D101" s="14">
        <v>185775</v>
      </c>
      <c r="E101" s="14">
        <v>36000</v>
      </c>
      <c r="F101" s="14">
        <v>36000</v>
      </c>
      <c r="G101" s="15">
        <f t="shared" si="5"/>
        <v>100</v>
      </c>
      <c r="H101" s="15">
        <f t="shared" si="3"/>
        <v>19.378280177634235</v>
      </c>
      <c r="I101" s="14">
        <f t="shared" si="4"/>
        <v>36000</v>
      </c>
    </row>
    <row r="102" spans="1:9" ht="15.75">
      <c r="A102" s="26" t="s">
        <v>146</v>
      </c>
      <c r="B102" s="17" t="s">
        <v>147</v>
      </c>
      <c r="C102" s="14">
        <v>7437580</v>
      </c>
      <c r="D102" s="14">
        <v>32261600</v>
      </c>
      <c r="E102" s="14">
        <v>8784225</v>
      </c>
      <c r="F102" s="14">
        <v>8008110</v>
      </c>
      <c r="G102" s="15">
        <f t="shared" si="5"/>
        <v>91.16467303603903</v>
      </c>
      <c r="H102" s="15">
        <f t="shared" si="3"/>
        <v>24.822420462717286</v>
      </c>
      <c r="I102" s="14">
        <f t="shared" si="4"/>
        <v>570530</v>
      </c>
    </row>
    <row r="103" spans="1:9" ht="25.5" customHeight="1">
      <c r="A103" s="38" t="s">
        <v>156</v>
      </c>
      <c r="B103" s="39"/>
      <c r="C103" s="7">
        <f>SUM(C7+C12+C22+C35+C74+C81+C89+C96+C100)</f>
        <v>207281331.67999995</v>
      </c>
      <c r="D103" s="7">
        <v>841227953</v>
      </c>
      <c r="E103" s="7">
        <v>245029517.12</v>
      </c>
      <c r="F103" s="7">
        <v>233890361.30000007</v>
      </c>
      <c r="G103" s="11">
        <f t="shared" si="5"/>
        <v>95.45395348653253</v>
      </c>
      <c r="H103" s="11">
        <f t="shared" si="3"/>
        <v>27.80344619622977</v>
      </c>
      <c r="I103" s="7">
        <f t="shared" si="4"/>
        <v>26609029.620000124</v>
      </c>
    </row>
    <row r="104" spans="1:9" ht="15.75">
      <c r="A104" s="31"/>
      <c r="B104" s="6" t="s">
        <v>157</v>
      </c>
      <c r="C104" s="8"/>
      <c r="D104" s="8"/>
      <c r="E104" s="8"/>
      <c r="F104" s="8"/>
      <c r="G104" s="11"/>
      <c r="H104" s="11"/>
      <c r="I104" s="7"/>
    </row>
    <row r="105" spans="1:9" ht="47.25">
      <c r="A105" s="30">
        <v>8830</v>
      </c>
      <c r="B105" s="9" t="s">
        <v>160</v>
      </c>
      <c r="C105" s="11">
        <v>0</v>
      </c>
      <c r="D105" s="7">
        <v>200000</v>
      </c>
      <c r="E105" s="7">
        <v>50000</v>
      </c>
      <c r="F105" s="11">
        <v>0</v>
      </c>
      <c r="G105" s="11">
        <f t="shared" si="5"/>
        <v>0</v>
      </c>
      <c r="H105" s="11">
        <f t="shared" si="3"/>
        <v>0</v>
      </c>
      <c r="I105" s="7">
        <f t="shared" si="4"/>
        <v>0</v>
      </c>
    </row>
    <row r="106" spans="1:9" ht="15.75">
      <c r="A106" s="32">
        <v>8831</v>
      </c>
      <c r="B106" s="3" t="s">
        <v>161</v>
      </c>
      <c r="C106" s="3">
        <v>0</v>
      </c>
      <c r="D106" s="4">
        <v>200000</v>
      </c>
      <c r="E106" s="4">
        <v>50000</v>
      </c>
      <c r="F106" s="13">
        <v>0</v>
      </c>
      <c r="G106" s="18">
        <f t="shared" si="5"/>
        <v>0</v>
      </c>
      <c r="H106" s="18">
        <f t="shared" si="3"/>
        <v>0</v>
      </c>
      <c r="I106" s="19">
        <f t="shared" si="4"/>
        <v>0</v>
      </c>
    </row>
    <row r="107" spans="1:9" ht="15.75">
      <c r="A107" s="31"/>
      <c r="B107" s="6" t="s">
        <v>158</v>
      </c>
      <c r="C107" s="11">
        <v>0</v>
      </c>
      <c r="D107" s="7">
        <v>200000</v>
      </c>
      <c r="E107" s="7">
        <v>50000</v>
      </c>
      <c r="F107" s="11">
        <v>0</v>
      </c>
      <c r="G107" s="11">
        <f t="shared" si="5"/>
        <v>0</v>
      </c>
      <c r="H107" s="11">
        <f t="shared" si="3"/>
        <v>0</v>
      </c>
      <c r="I107" s="7">
        <f t="shared" si="4"/>
        <v>0</v>
      </c>
    </row>
    <row r="108" spans="1:9" ht="30" customHeight="1">
      <c r="A108" s="36" t="s">
        <v>159</v>
      </c>
      <c r="B108" s="37"/>
      <c r="C108" s="7">
        <f>SUM(C103+C107)</f>
        <v>207281331.67999995</v>
      </c>
      <c r="D108" s="7">
        <f>SUM(D103+D107)</f>
        <v>841427953</v>
      </c>
      <c r="E108" s="7">
        <f>SUM(E103+E107)</f>
        <v>245079517.12</v>
      </c>
      <c r="F108" s="7">
        <f>SUM(F103+F107)</f>
        <v>233890361.30000007</v>
      </c>
      <c r="G108" s="11">
        <f t="shared" si="5"/>
        <v>95.43447940836226</v>
      </c>
      <c r="H108" s="11">
        <f t="shared" si="3"/>
        <v>27.79683756239556</v>
      </c>
      <c r="I108" s="7">
        <f t="shared" si="4"/>
        <v>26609029.620000124</v>
      </c>
    </row>
    <row r="110" spans="1:9" s="33" customFormat="1" ht="18.75">
      <c r="A110" s="34" t="s">
        <v>189</v>
      </c>
      <c r="B110" s="34"/>
      <c r="C110" s="34"/>
      <c r="D110" s="34"/>
      <c r="E110" s="34"/>
      <c r="F110" s="35" t="s">
        <v>190</v>
      </c>
      <c r="G110" s="35"/>
      <c r="H110" s="35"/>
      <c r="I110" s="35"/>
    </row>
  </sheetData>
  <mergeCells count="6">
    <mergeCell ref="A110:E110"/>
    <mergeCell ref="F110:I110"/>
    <mergeCell ref="A2:I2"/>
    <mergeCell ref="A3:I3"/>
    <mergeCell ref="A108:B108"/>
    <mergeCell ref="A103:B103"/>
  </mergeCells>
  <printOptions/>
  <pageMargins left="0.62" right="0.2" top="0.393700787401575" bottom="0.27" header="0.5" footer="0.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2018-04-12T07:41:50Z</cp:lastPrinted>
  <dcterms:created xsi:type="dcterms:W3CDTF">2018-04-11T13:21:04Z</dcterms:created>
  <dcterms:modified xsi:type="dcterms:W3CDTF">2018-04-13T05:41:14Z</dcterms:modified>
  <cp:category/>
  <cp:version/>
  <cp:contentType/>
  <cp:contentStatus/>
</cp:coreProperties>
</file>