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1340" windowHeight="6510" activeTab="0"/>
  </bookViews>
  <sheets>
    <sheet name="Доходи (3)" sheetId="1" r:id="rId1"/>
  </sheets>
  <definedNames>
    <definedName name="_xlnm.Print_Area" localSheetId="0">'Доходи (3)'!$A$1:$H$53</definedName>
  </definedNames>
  <calcPr fullCalcOnLoad="1"/>
</workbook>
</file>

<file path=xl/sharedStrings.xml><?xml version="1.0" encoding="utf-8"?>
<sst xmlns="http://schemas.openxmlformats.org/spreadsheetml/2006/main" count="52" uniqueCount="48">
  <si>
    <t>ЗАГАЛЬНИЙ  ФОНД</t>
  </si>
  <si>
    <t>Код</t>
  </si>
  <si>
    <t>СПЕЦІАЛЬНИЙ ФОНД</t>
  </si>
  <si>
    <t>Інші субвенції</t>
  </si>
  <si>
    <t>Найменування доходів</t>
  </si>
  <si>
    <t>Інші неподаткові надходження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</si>
  <si>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</si>
  <si>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</si>
  <si>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</t>
  </si>
  <si>
    <t>Субвенція з державного бюджету на надання пільг та житлових субсидій населенню на придбання твердого та рідкого пічного побутового палива</t>
  </si>
  <si>
    <t>Субвенція з державного бюджету місцевим бюджетам на виплату державної соціальної  допомоги на дітей-сиріт, в т.ч. прийомні сім'ї</t>
  </si>
  <si>
    <t>Всього доходів загального фонду</t>
  </si>
  <si>
    <t>Власні надходження бюджетних установ</t>
  </si>
  <si>
    <t>Всього доходів спеціального фонду</t>
  </si>
  <si>
    <t>Всього доходів загального і спеціального фондів</t>
  </si>
  <si>
    <t>Податок  на доходи  фізичних осіб</t>
  </si>
  <si>
    <t xml:space="preserve"> Офіційні трансферти</t>
  </si>
  <si>
    <t>Відшкодування втрат сільськогосподарського та лісогосподарського виробництва</t>
  </si>
  <si>
    <t>Всього доходів загального фонду  (без врахування  трансфертів)</t>
  </si>
  <si>
    <t xml:space="preserve"> Відсоток збільшення чи зменшення відповідно до 2010 року.</t>
  </si>
  <si>
    <t>грн.</t>
  </si>
  <si>
    <t xml:space="preserve"> 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</si>
  <si>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 </t>
  </si>
  <si>
    <t xml:space="preserve"> Субвенція на утримання об"єктів спільного користування</t>
  </si>
  <si>
    <t xml:space="preserve"> Освітня субвенція з державного бюджету місцевим бюджетам</t>
  </si>
  <si>
    <t xml:space="preserve"> Медична субвенція з державного бюджету місцевим бюджетам</t>
  </si>
  <si>
    <t xml:space="preserve"> Базова дотація</t>
  </si>
  <si>
    <t xml:space="preserve"> Адміністратитвний збір за проведення  державної реєстрації юридичних осіб, фізичних осіб - підприємців та громадський формувань</t>
  </si>
  <si>
    <t xml:space="preserve"> Адміністративний збір за державну реєстрацію речових прав на нерухоме майно та їх обтяжень</t>
  </si>
  <si>
    <t xml:space="preserve"> Начальник фінансового управління райдержадміністрації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</si>
  <si>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</si>
  <si>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 План з урахуванням змін на  2017 рік </t>
  </si>
  <si>
    <t xml:space="preserve"> Відсоток виконання до плану  на  2017 рік </t>
  </si>
  <si>
    <t>Додаткова дотація з державного бюджету  місцевим бюджетам на здійснення переданих  з державного бюджету видатків з утримання закладів освіти та охорони здоров"я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</si>
  <si>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</si>
  <si>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</si>
  <si>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</si>
  <si>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</si>
  <si>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</si>
  <si>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 xml:space="preserve"> Надходження за  2017 р.</t>
  </si>
  <si>
    <r>
      <t xml:space="preserve"> Надходження за 2016 р. (</t>
    </r>
    <r>
      <rPr>
        <b/>
        <sz val="14"/>
        <rFont val="Times New Roman"/>
        <family val="1"/>
      </rPr>
      <t>в співставних умовах</t>
    </r>
    <r>
      <rPr>
        <sz val="14"/>
        <rFont val="Times New Roman"/>
        <family val="1"/>
      </rPr>
      <t>)</t>
    </r>
  </si>
  <si>
    <t>Збільшення/ зменшення надходжень  за 2017 р. до  надходжень за  2016р. (+;-)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</si>
  <si>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</si>
  <si>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Стабілізаційна дотація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</si>
  <si>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5 - 8 пункту 1 статті 10, а також для осіб з інвалідністю I - II</t>
  </si>
  <si>
    <t xml:space="preserve"> Інформація про виконання Коломийського районного бюджету </t>
  </si>
  <si>
    <t>за  доходами  загального та спеціального фондів  за 2017 рік</t>
  </si>
  <si>
    <t>Ганна Кравчук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</si>
</sst>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0.00000000"/>
    <numFmt numFmtId="194" formatCode="0.000000000"/>
    <numFmt numFmtId="195" formatCode="#0.00"/>
  </numFmts>
  <fonts count="44">
    <font>
      <sz val="10"/>
      <name val="Arial Cyr"/>
      <family val="0"/>
    </font>
    <font>
      <b/>
      <sz val="11"/>
      <name val="Arial Cyr"/>
      <family val="2"/>
    </font>
    <font>
      <sz val="12"/>
      <name val="Times New Roman Cyr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180" fontId="8" fillId="32" borderId="11" xfId="52" applyNumberFormat="1" applyFont="1" applyFill="1" applyBorder="1" applyAlignment="1" applyProtection="1">
      <alignment horizontal="center" vertical="center" wrapText="1"/>
      <protection/>
    </xf>
    <xf numFmtId="180" fontId="8" fillId="33" borderId="11" xfId="52" applyNumberFormat="1" applyFont="1" applyFill="1" applyBorder="1" applyAlignment="1" applyProtection="1">
      <alignment vertical="center" wrapText="1"/>
      <protection/>
    </xf>
    <xf numFmtId="0" fontId="9" fillId="0" borderId="11" xfId="52" applyFont="1" applyFill="1" applyBorder="1" applyAlignment="1" applyProtection="1">
      <alignment vertical="center" wrapText="1"/>
      <protection/>
    </xf>
    <xf numFmtId="180" fontId="9" fillId="0" borderId="1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180" fontId="9" fillId="34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vertical="center" wrapText="1"/>
      <protection hidden="1"/>
    </xf>
    <xf numFmtId="180" fontId="8" fillId="4" borderId="11" xfId="0" applyNumberFormat="1" applyFont="1" applyFill="1" applyBorder="1" applyAlignment="1">
      <alignment horizontal="center" vertical="center"/>
    </xf>
    <xf numFmtId="180" fontId="9" fillId="35" borderId="11" xfId="0" applyNumberFormat="1" applyFont="1" applyFill="1" applyBorder="1" applyAlignment="1">
      <alignment horizontal="center" vertical="center"/>
    </xf>
    <xf numFmtId="180" fontId="8" fillId="34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180" fontId="9" fillId="0" borderId="11" xfId="52" applyNumberFormat="1" applyFont="1" applyFill="1" applyBorder="1" applyAlignment="1" applyProtection="1">
      <alignment horizontal="center" vertical="center" wrapText="1"/>
      <protection/>
    </xf>
    <xf numFmtId="180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52" applyFont="1" applyFill="1" applyBorder="1" applyAlignment="1" applyProtection="1">
      <alignment horizontal="center" vertical="center" wrapText="1"/>
      <protection/>
    </xf>
    <xf numFmtId="3" fontId="8" fillId="36" borderId="11" xfId="52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8" fillId="36" borderId="11" xfId="0" applyFont="1" applyFill="1" applyBorder="1" applyAlignment="1">
      <alignment vertical="center" wrapText="1"/>
    </xf>
    <xf numFmtId="0" fontId="8" fillId="36" borderId="11" xfId="52" applyFont="1" applyFill="1" applyBorder="1" applyAlignment="1" applyProtection="1">
      <alignment vertical="center" wrapText="1"/>
      <protection/>
    </xf>
    <xf numFmtId="180" fontId="8" fillId="36" borderId="11" xfId="52" applyNumberFormat="1" applyFont="1" applyFill="1" applyBorder="1" applyAlignment="1" applyProtection="1">
      <alignment vertical="center" wrapText="1"/>
      <protection/>
    </xf>
    <xf numFmtId="0" fontId="8" fillId="36" borderId="11" xfId="0" applyFont="1" applyFill="1" applyBorder="1" applyAlignment="1" applyProtection="1">
      <alignment vertical="center" wrapText="1"/>
      <protection hidden="1"/>
    </xf>
    <xf numFmtId="180" fontId="9" fillId="36" borderId="11" xfId="0" applyNumberFormat="1" applyFont="1" applyFill="1" applyBorder="1" applyAlignment="1">
      <alignment horizontal="center" vertical="center"/>
    </xf>
    <xf numFmtId="4" fontId="9" fillId="36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vertical="center" wrapText="1"/>
    </xf>
    <xf numFmtId="0" fontId="8" fillId="34" borderId="11" xfId="0" applyFont="1" applyFill="1" applyBorder="1" applyAlignment="1" applyProtection="1">
      <alignment vertical="center" wrapText="1"/>
      <protection hidden="1"/>
    </xf>
    <xf numFmtId="4" fontId="8" fillId="34" borderId="11" xfId="52" applyNumberFormat="1" applyFont="1" applyFill="1" applyBorder="1" applyAlignment="1" applyProtection="1">
      <alignment horizontal="center" vertical="center" wrapText="1"/>
      <protection/>
    </xf>
    <xf numFmtId="0" fontId="8" fillId="34" borderId="11" xfId="52" applyFont="1" applyFill="1" applyBorder="1" applyAlignment="1" applyProtection="1">
      <alignment vertical="center" wrapText="1"/>
      <protection/>
    </xf>
    <xf numFmtId="4" fontId="8" fillId="34" borderId="11" xfId="0" applyNumberFormat="1" applyFont="1" applyFill="1" applyBorder="1" applyAlignment="1">
      <alignment horizontal="center" vertical="center"/>
    </xf>
    <xf numFmtId="180" fontId="8" fillId="36" borderId="11" xfId="0" applyNumberFormat="1" applyFont="1" applyFill="1" applyBorder="1" applyAlignment="1">
      <alignment horizontal="center" vertical="center"/>
    </xf>
    <xf numFmtId="2" fontId="9" fillId="0" borderId="11" xfId="52" applyNumberFormat="1" applyFont="1" applyFill="1" applyBorder="1" applyAlignment="1" applyProtection="1">
      <alignment horizontal="center" vertical="center" wrapText="1"/>
      <protection/>
    </xf>
    <xf numFmtId="2" fontId="8" fillId="34" borderId="11" xfId="52" applyNumberFormat="1" applyFont="1" applyFill="1" applyBorder="1" applyAlignment="1" applyProtection="1">
      <alignment horizontal="center" vertical="center" wrapText="1"/>
      <protection/>
    </xf>
    <xf numFmtId="2" fontId="8" fillId="36" borderId="11" xfId="52" applyNumberFormat="1" applyFont="1" applyFill="1" applyBorder="1" applyAlignment="1" applyProtection="1">
      <alignment horizontal="center" vertical="center" wrapText="1"/>
      <protection/>
    </xf>
    <xf numFmtId="2" fontId="8" fillId="34" borderId="11" xfId="0" applyNumberFormat="1" applyFont="1" applyFill="1" applyBorder="1" applyAlignment="1">
      <alignment horizontal="center" vertical="center" wrapText="1"/>
    </xf>
    <xf numFmtId="2" fontId="9" fillId="0" borderId="12" xfId="52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>
      <alignment vertical="center" wrapText="1"/>
    </xf>
    <xf numFmtId="0" fontId="9" fillId="0" borderId="11" xfId="52" applyFont="1" applyFill="1" applyBorder="1" applyAlignment="1" applyProtection="1">
      <alignment horizontal="left" vertical="center" wrapText="1"/>
      <protection/>
    </xf>
    <xf numFmtId="2" fontId="9" fillId="32" borderId="11" xfId="52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/>
    </xf>
    <xf numFmtId="195" fontId="9" fillId="0" borderId="11" xfId="0" applyNumberFormat="1" applyFont="1" applyBorder="1" applyAlignment="1">
      <alignment horizontal="center"/>
    </xf>
    <xf numFmtId="195" fontId="9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8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75" zoomScaleNormal="75" zoomScalePageLayoutView="0" workbookViewId="0" topLeftCell="A1">
      <selection activeCell="B11" sqref="B11"/>
    </sheetView>
  </sheetViews>
  <sheetFormatPr defaultColWidth="9.00390625" defaultRowHeight="12.75"/>
  <cols>
    <col min="1" max="1" width="14.125" style="0" customWidth="1"/>
    <col min="2" max="2" width="41.75390625" style="0" customWidth="1"/>
    <col min="3" max="3" width="19.625" style="0" customWidth="1"/>
    <col min="4" max="4" width="20.75390625" style="0" customWidth="1"/>
    <col min="5" max="5" width="19.625" style="0" customWidth="1"/>
    <col min="6" max="6" width="15.875" style="0" customWidth="1"/>
    <col min="7" max="7" width="22.875" style="0" customWidth="1"/>
    <col min="8" max="8" width="0.2421875" style="0" hidden="1" customWidth="1"/>
    <col min="9" max="9" width="0.12890625" style="0" hidden="1" customWidth="1"/>
    <col min="10" max="10" width="14.375" style="0" hidden="1" customWidth="1"/>
    <col min="11" max="11" width="0.2421875" style="0" customWidth="1"/>
  </cols>
  <sheetData>
    <row r="1" spans="1:8" ht="18">
      <c r="A1" s="61" t="s">
        <v>45</v>
      </c>
      <c r="B1" s="61"/>
      <c r="C1" s="61"/>
      <c r="D1" s="61"/>
      <c r="E1" s="61"/>
      <c r="F1" s="61"/>
      <c r="G1" s="61"/>
      <c r="H1" s="9"/>
    </row>
    <row r="2" spans="1:8" ht="18">
      <c r="A2" s="61" t="s">
        <v>46</v>
      </c>
      <c r="B2" s="61"/>
      <c r="C2" s="61"/>
      <c r="D2" s="61"/>
      <c r="E2" s="61"/>
      <c r="F2" s="61"/>
      <c r="G2" s="61"/>
      <c r="H2" s="61"/>
    </row>
    <row r="3" spans="1:8" ht="17.25" customHeight="1">
      <c r="A3" s="11"/>
      <c r="B3" s="11"/>
      <c r="C3" s="11"/>
      <c r="D3" s="11"/>
      <c r="E3" s="10"/>
      <c r="F3" s="10"/>
      <c r="G3" s="11" t="s">
        <v>20</v>
      </c>
      <c r="H3" s="11" t="s">
        <v>20</v>
      </c>
    </row>
    <row r="4" spans="1:8" ht="15.75" hidden="1">
      <c r="A4" s="12"/>
      <c r="B4" s="12"/>
      <c r="C4" s="10"/>
      <c r="D4" s="10"/>
      <c r="E4" s="10"/>
      <c r="F4" s="10"/>
      <c r="G4" s="10"/>
      <c r="H4" s="10"/>
    </row>
    <row r="5" spans="1:8" ht="8.25" customHeight="1" hidden="1">
      <c r="A5" s="12"/>
      <c r="B5" s="12"/>
      <c r="C5" s="10"/>
      <c r="D5" s="10"/>
      <c r="E5" s="10"/>
      <c r="F5" s="10"/>
      <c r="G5" s="10"/>
      <c r="H5" s="10"/>
    </row>
    <row r="6" spans="1:8" ht="12.75" customHeight="1" hidden="1">
      <c r="A6" s="12"/>
      <c r="B6" s="12"/>
      <c r="C6" s="13"/>
      <c r="D6" s="13"/>
      <c r="E6" s="10"/>
      <c r="F6" s="10"/>
      <c r="G6" s="10"/>
      <c r="H6" s="10"/>
    </row>
    <row r="7" spans="1:8" ht="15.75" hidden="1">
      <c r="A7" s="63"/>
      <c r="B7" s="63"/>
      <c r="C7" s="63"/>
      <c r="D7" s="63"/>
      <c r="E7" s="63"/>
      <c r="F7" s="63"/>
      <c r="G7" s="63"/>
      <c r="H7" s="63"/>
    </row>
    <row r="8" spans="1:8" ht="18.75" customHeight="1" hidden="1">
      <c r="A8" s="64"/>
      <c r="B8" s="64"/>
      <c r="C8" s="64"/>
      <c r="D8" s="64"/>
      <c r="E8" s="64"/>
      <c r="F8" s="64"/>
      <c r="G8" s="64"/>
      <c r="H8" s="64"/>
    </row>
    <row r="9" spans="1:8" ht="23.25" customHeight="1" hidden="1">
      <c r="A9" s="64"/>
      <c r="B9" s="64"/>
      <c r="C9" s="64"/>
      <c r="D9" s="64"/>
      <c r="E9" s="64"/>
      <c r="F9" s="64"/>
      <c r="G9" s="64"/>
      <c r="H9" s="64"/>
    </row>
    <row r="10" spans="1:8" ht="21.75" customHeight="1" hidden="1">
      <c r="A10" s="14"/>
      <c r="B10" s="14"/>
      <c r="C10" s="14"/>
      <c r="D10" s="14"/>
      <c r="E10" s="14"/>
      <c r="F10" s="14"/>
      <c r="G10" s="14"/>
      <c r="H10" s="14"/>
    </row>
    <row r="11" spans="1:8" ht="135.75" customHeight="1">
      <c r="A11" s="31" t="s">
        <v>1</v>
      </c>
      <c r="B11" s="32" t="s">
        <v>4</v>
      </c>
      <c r="C11" s="29" t="s">
        <v>40</v>
      </c>
      <c r="D11" s="29" t="s">
        <v>31</v>
      </c>
      <c r="E11" s="29" t="s">
        <v>39</v>
      </c>
      <c r="F11" s="29" t="s">
        <v>32</v>
      </c>
      <c r="G11" s="29" t="s">
        <v>41</v>
      </c>
      <c r="H11" s="15" t="s">
        <v>19</v>
      </c>
    </row>
    <row r="12" spans="1:8" ht="29.25" customHeight="1">
      <c r="A12" s="37"/>
      <c r="B12" s="38" t="s">
        <v>0</v>
      </c>
      <c r="C12" s="38"/>
      <c r="D12" s="38"/>
      <c r="E12" s="39"/>
      <c r="F12" s="39"/>
      <c r="G12" s="39"/>
      <c r="H12" s="16"/>
    </row>
    <row r="13" spans="1:8" ht="46.5" customHeight="1">
      <c r="A13" s="17">
        <v>11010000</v>
      </c>
      <c r="B13" s="17" t="s">
        <v>15</v>
      </c>
      <c r="C13" s="35">
        <v>22402537.03</v>
      </c>
      <c r="D13" s="49">
        <v>35486000</v>
      </c>
      <c r="E13" s="35">
        <v>36175995</v>
      </c>
      <c r="F13" s="30">
        <f aca="true" t="shared" si="0" ref="F13:F40">SUM(E13/D13)*100</f>
        <v>101.94441469875444</v>
      </c>
      <c r="G13" s="30">
        <f aca="true" t="shared" si="1" ref="G13:G19">SUM(E13-C13)</f>
        <v>13773457.969999999</v>
      </c>
      <c r="H13" s="18">
        <f>SUM(E13/C13)*100</f>
        <v>161.4816882193097</v>
      </c>
    </row>
    <row r="14" spans="1:8" ht="102" customHeight="1">
      <c r="A14" s="19">
        <v>22010300</v>
      </c>
      <c r="B14" s="17" t="s">
        <v>27</v>
      </c>
      <c r="C14" s="35">
        <v>23940</v>
      </c>
      <c r="D14" s="49">
        <v>40000</v>
      </c>
      <c r="E14" s="35">
        <v>66064</v>
      </c>
      <c r="F14" s="30">
        <f t="shared" si="0"/>
        <v>165.16</v>
      </c>
      <c r="G14" s="30">
        <f t="shared" si="1"/>
        <v>42124</v>
      </c>
      <c r="H14" s="18"/>
    </row>
    <row r="15" spans="1:8" ht="86.25" customHeight="1">
      <c r="A15" s="19">
        <v>22012600</v>
      </c>
      <c r="B15" s="17" t="s">
        <v>28</v>
      </c>
      <c r="C15" s="35">
        <v>119812</v>
      </c>
      <c r="D15" s="49">
        <v>270000</v>
      </c>
      <c r="E15" s="35">
        <v>334558.26</v>
      </c>
      <c r="F15" s="30">
        <f t="shared" si="0"/>
        <v>123.91046666666668</v>
      </c>
      <c r="G15" s="30">
        <f t="shared" si="1"/>
        <v>214746.26</v>
      </c>
      <c r="H15" s="18"/>
    </row>
    <row r="16" spans="1:8" ht="112.5" customHeight="1">
      <c r="A16" s="19">
        <v>22080400</v>
      </c>
      <c r="B16" s="17" t="s">
        <v>21</v>
      </c>
      <c r="C16" s="35">
        <v>48830</v>
      </c>
      <c r="D16" s="56">
        <v>60000</v>
      </c>
      <c r="E16" s="35">
        <v>79244.19</v>
      </c>
      <c r="F16" s="30">
        <f t="shared" si="0"/>
        <v>132.07365</v>
      </c>
      <c r="G16" s="30">
        <f t="shared" si="1"/>
        <v>30414.190000000002</v>
      </c>
      <c r="H16" s="18">
        <f>SUM(E16/C16)*100</f>
        <v>162.28586934261725</v>
      </c>
    </row>
    <row r="17" spans="1:8" ht="168.75">
      <c r="A17" s="19">
        <v>22130000</v>
      </c>
      <c r="B17" s="17" t="s">
        <v>42</v>
      </c>
      <c r="C17" s="35">
        <v>2298</v>
      </c>
      <c r="D17" s="56">
        <v>0</v>
      </c>
      <c r="E17" s="35">
        <v>946.13</v>
      </c>
      <c r="F17" s="30">
        <v>0</v>
      </c>
      <c r="G17" s="30">
        <f t="shared" si="1"/>
        <v>-1351.87</v>
      </c>
      <c r="H17" s="18"/>
    </row>
    <row r="18" spans="1:8" ht="42.75" customHeight="1">
      <c r="A18" s="19">
        <v>24060300</v>
      </c>
      <c r="B18" s="17" t="s">
        <v>5</v>
      </c>
      <c r="C18" s="35">
        <v>33495.4</v>
      </c>
      <c r="D18" s="56">
        <v>14000</v>
      </c>
      <c r="E18" s="35">
        <v>2360.55</v>
      </c>
      <c r="F18" s="30">
        <f t="shared" si="0"/>
        <v>16.86107142857143</v>
      </c>
      <c r="G18" s="30">
        <f t="shared" si="1"/>
        <v>-31134.850000000002</v>
      </c>
      <c r="H18" s="18">
        <f>SUM(E18/C18)*100</f>
        <v>7.047385611158548</v>
      </c>
    </row>
    <row r="19" spans="1:8" s="1" customFormat="1" ht="52.5" customHeight="1">
      <c r="A19" s="43"/>
      <c r="B19" s="46" t="s">
        <v>18</v>
      </c>
      <c r="C19" s="50">
        <f>SUM(C13:C18)</f>
        <v>22630912.43</v>
      </c>
      <c r="D19" s="50">
        <f>SUM(D13:D18)</f>
        <v>35870000</v>
      </c>
      <c r="E19" s="50">
        <f>SUM(E13:E18)</f>
        <v>36659168.129999995</v>
      </c>
      <c r="F19" s="24">
        <f t="shared" si="0"/>
        <v>102.20007842207973</v>
      </c>
      <c r="G19" s="47">
        <f t="shared" si="1"/>
        <v>14028255.699999996</v>
      </c>
      <c r="H19" s="20">
        <f>SUM(E19/C19)*100</f>
        <v>161.98714145260823</v>
      </c>
    </row>
    <row r="20" spans="1:11" s="1" customFormat="1" ht="46.5" customHeight="1">
      <c r="A20" s="37">
        <v>40000000</v>
      </c>
      <c r="B20" s="38" t="s">
        <v>16</v>
      </c>
      <c r="C20" s="51">
        <f>SUM(C21:C24)</f>
        <v>569633120.72</v>
      </c>
      <c r="D20" s="51">
        <f>SUM(D24+D22+D21+D23)</f>
        <v>744808750.46</v>
      </c>
      <c r="E20" s="51">
        <f>SUM(E24+E22+E21+E23)</f>
        <v>739120558.7599999</v>
      </c>
      <c r="F20" s="48">
        <f t="shared" si="0"/>
        <v>99.23628828253064</v>
      </c>
      <c r="G20" s="33">
        <f>SUM(G24+G21)</f>
        <v>138969173.36999995</v>
      </c>
      <c r="H20" s="33">
        <f>SUM(H24+H21)</f>
        <v>127.58163383267281</v>
      </c>
      <c r="I20" s="33">
        <f>SUM(I24+I21)</f>
        <v>0</v>
      </c>
      <c r="J20" s="33">
        <f>SUM(J24+J21)</f>
        <v>0</v>
      </c>
      <c r="K20" s="33">
        <f>SUM(K24+K21)</f>
        <v>0</v>
      </c>
    </row>
    <row r="21" spans="1:8" s="3" customFormat="1" ht="39.75" customHeight="1">
      <c r="A21" s="19">
        <v>41020100</v>
      </c>
      <c r="B21" s="17" t="s">
        <v>26</v>
      </c>
      <c r="C21" s="49">
        <v>35178900</v>
      </c>
      <c r="D21" s="53">
        <v>29991500</v>
      </c>
      <c r="E21" s="53">
        <v>29991500</v>
      </c>
      <c r="F21" s="30">
        <f t="shared" si="0"/>
        <v>100</v>
      </c>
      <c r="G21" s="34">
        <f>E21-C21</f>
        <v>-5187400</v>
      </c>
      <c r="H21" s="18"/>
    </row>
    <row r="22" spans="1:8" s="3" customFormat="1" ht="118.5" customHeight="1">
      <c r="A22" s="19">
        <v>41020200</v>
      </c>
      <c r="B22" s="17" t="s">
        <v>33</v>
      </c>
      <c r="C22" s="49"/>
      <c r="D22" s="49">
        <v>29826515.11</v>
      </c>
      <c r="E22" s="49">
        <v>29765264.67</v>
      </c>
      <c r="F22" s="30">
        <f t="shared" si="0"/>
        <v>99.79464432980485</v>
      </c>
      <c r="G22" s="34">
        <f>E22-C22</f>
        <v>29765264.67</v>
      </c>
      <c r="H22" s="18"/>
    </row>
    <row r="23" spans="1:8" s="3" customFormat="1" ht="31.5" customHeight="1">
      <c r="A23" s="57">
        <v>41020600</v>
      </c>
      <c r="B23" s="36" t="s">
        <v>43</v>
      </c>
      <c r="C23" s="49">
        <v>11800000</v>
      </c>
      <c r="D23" s="58">
        <v>12553000</v>
      </c>
      <c r="E23" s="58">
        <v>12553000</v>
      </c>
      <c r="F23" s="30">
        <f t="shared" si="0"/>
        <v>100</v>
      </c>
      <c r="G23" s="34">
        <f>E23-C23</f>
        <v>753000</v>
      </c>
      <c r="H23" s="18"/>
    </row>
    <row r="24" spans="1:9" s="5" customFormat="1" ht="44.25" customHeight="1">
      <c r="A24" s="43">
        <v>41030000</v>
      </c>
      <c r="B24" s="46" t="s">
        <v>6</v>
      </c>
      <c r="C24" s="50">
        <f>SUM(C25:C39)</f>
        <v>522654220.71999997</v>
      </c>
      <c r="D24" s="50">
        <f>SUM(D25:D39)</f>
        <v>672437735.35</v>
      </c>
      <c r="E24" s="50">
        <f>SUM(E25:E39)</f>
        <v>666810794.0899999</v>
      </c>
      <c r="F24" s="24">
        <f t="shared" si="0"/>
        <v>99.16320263361315</v>
      </c>
      <c r="G24" s="47">
        <f>SUM(E24-C24)</f>
        <v>144156573.36999995</v>
      </c>
      <c r="H24" s="20">
        <f>SUM(E24/C24)*100</f>
        <v>127.58163383267281</v>
      </c>
      <c r="I24" s="4"/>
    </row>
    <row r="25" spans="1:9" s="5" customFormat="1" ht="61.5" customHeight="1">
      <c r="A25" s="19">
        <v>41030300</v>
      </c>
      <c r="B25" s="17" t="s">
        <v>23</v>
      </c>
      <c r="C25" s="49">
        <v>3795000</v>
      </c>
      <c r="D25" s="59">
        <v>5099658</v>
      </c>
      <c r="E25" s="59">
        <v>5095020.19</v>
      </c>
      <c r="F25" s="30">
        <f t="shared" si="0"/>
        <v>99.90905645045217</v>
      </c>
      <c r="G25" s="34">
        <f>E25-C25</f>
        <v>1300020.1900000004</v>
      </c>
      <c r="H25" s="20"/>
      <c r="I25" s="4"/>
    </row>
    <row r="26" spans="1:9" s="5" customFormat="1" ht="132" customHeight="1">
      <c r="A26" s="19">
        <v>41030600</v>
      </c>
      <c r="B26" s="17" t="s">
        <v>7</v>
      </c>
      <c r="C26" s="35">
        <v>165736561</v>
      </c>
      <c r="D26" s="59">
        <v>185780000</v>
      </c>
      <c r="E26" s="59">
        <v>182048788</v>
      </c>
      <c r="F26" s="30">
        <f t="shared" si="0"/>
        <v>97.99159651200344</v>
      </c>
      <c r="G26" s="34">
        <f aca="true" t="shared" si="2" ref="G26:G39">SUM(E26-C26)</f>
        <v>16312227</v>
      </c>
      <c r="H26" s="18">
        <f>SUM(E26/C26)*100</f>
        <v>109.84226226342417</v>
      </c>
      <c r="I26" s="4"/>
    </row>
    <row r="27" spans="1:9" s="5" customFormat="1" ht="85.5" customHeight="1">
      <c r="A27" s="19">
        <v>41030800</v>
      </c>
      <c r="B27" s="17" t="s">
        <v>8</v>
      </c>
      <c r="C27" s="35">
        <v>139229075</v>
      </c>
      <c r="D27" s="49">
        <v>236005324.84</v>
      </c>
      <c r="E27" s="49">
        <v>236005324.84</v>
      </c>
      <c r="F27" s="30">
        <f t="shared" si="0"/>
        <v>100</v>
      </c>
      <c r="G27" s="34">
        <f t="shared" si="2"/>
        <v>96776249.84</v>
      </c>
      <c r="H27" s="18">
        <f>SUM(E27/C27)*100</f>
        <v>169.50864956906452</v>
      </c>
      <c r="I27" s="4"/>
    </row>
    <row r="28" spans="1:9" s="5" customFormat="1" ht="112.5" customHeight="1">
      <c r="A28" s="19">
        <v>41031000</v>
      </c>
      <c r="B28" s="17" t="s">
        <v>9</v>
      </c>
      <c r="C28" s="49">
        <v>1681094</v>
      </c>
      <c r="D28" s="49">
        <v>2085690</v>
      </c>
      <c r="E28" s="49">
        <v>2085690</v>
      </c>
      <c r="F28" s="30">
        <f t="shared" si="0"/>
        <v>100</v>
      </c>
      <c r="G28" s="34">
        <f t="shared" si="2"/>
        <v>404596</v>
      </c>
      <c r="H28" s="18">
        <f>SUM(E28/C28)*100</f>
        <v>124.06742276160642</v>
      </c>
      <c r="I28" s="4"/>
    </row>
    <row r="29" spans="1:9" s="5" customFormat="1" ht="100.5" customHeight="1">
      <c r="A29" s="31">
        <v>41033600</v>
      </c>
      <c r="B29" s="36" t="s">
        <v>34</v>
      </c>
      <c r="C29" s="49"/>
      <c r="D29" s="49">
        <v>2186900</v>
      </c>
      <c r="E29" s="49">
        <v>887061.21</v>
      </c>
      <c r="F29" s="30">
        <f t="shared" si="0"/>
        <v>40.562495313000134</v>
      </c>
      <c r="G29" s="34">
        <f t="shared" si="2"/>
        <v>887061.21</v>
      </c>
      <c r="H29" s="18"/>
      <c r="I29" s="4"/>
    </row>
    <row r="30" spans="1:9" s="5" customFormat="1" ht="60.75" customHeight="1">
      <c r="A30" s="19">
        <v>41033900</v>
      </c>
      <c r="B30" s="17" t="s">
        <v>24</v>
      </c>
      <c r="C30" s="35">
        <v>104582000</v>
      </c>
      <c r="D30" s="49">
        <v>81662300</v>
      </c>
      <c r="E30" s="35">
        <v>81662300</v>
      </c>
      <c r="F30" s="30">
        <f t="shared" si="0"/>
        <v>100</v>
      </c>
      <c r="G30" s="34">
        <f t="shared" si="2"/>
        <v>-22919700</v>
      </c>
      <c r="H30" s="18"/>
      <c r="I30" s="4"/>
    </row>
    <row r="31" spans="1:10" s="5" customFormat="1" ht="63.75" customHeight="1">
      <c r="A31" s="17">
        <v>41034200</v>
      </c>
      <c r="B31" s="21" t="s">
        <v>25</v>
      </c>
      <c r="C31" s="35">
        <v>87945691.66</v>
      </c>
      <c r="D31" s="49">
        <v>127305600.01</v>
      </c>
      <c r="E31" s="35">
        <v>126860320.05</v>
      </c>
      <c r="F31" s="30">
        <f t="shared" si="0"/>
        <v>99.65022751554918</v>
      </c>
      <c r="G31" s="34">
        <f t="shared" si="2"/>
        <v>38914628.39</v>
      </c>
      <c r="H31" s="18">
        <f>SUM(E31/C31)*100</f>
        <v>144.2484761396213</v>
      </c>
      <c r="I31" s="4"/>
      <c r="J31" s="5">
        <v>-125555.7</v>
      </c>
    </row>
    <row r="32" spans="1:9" s="5" customFormat="1" ht="96.75" customHeight="1">
      <c r="A32" s="31">
        <v>41034500</v>
      </c>
      <c r="B32" s="36" t="s">
        <v>35</v>
      </c>
      <c r="C32" s="35">
        <v>14397843.35</v>
      </c>
      <c r="D32" s="49">
        <v>26356000</v>
      </c>
      <c r="E32" s="35">
        <v>26356000</v>
      </c>
      <c r="F32" s="30">
        <f t="shared" si="0"/>
        <v>100</v>
      </c>
      <c r="G32" s="34">
        <f t="shared" si="2"/>
        <v>11958156.65</v>
      </c>
      <c r="H32" s="18"/>
      <c r="I32" s="4"/>
    </row>
    <row r="33" spans="1:8" s="3" customFormat="1" ht="43.5" customHeight="1">
      <c r="A33" s="17">
        <v>41035000</v>
      </c>
      <c r="B33" s="21" t="s">
        <v>3</v>
      </c>
      <c r="C33" s="49">
        <v>2911616.08</v>
      </c>
      <c r="D33" s="59">
        <v>3833223.16</v>
      </c>
      <c r="E33" s="59">
        <v>3733647.48</v>
      </c>
      <c r="F33" s="30">
        <f t="shared" si="0"/>
        <v>97.40229890502906</v>
      </c>
      <c r="G33" s="34">
        <f t="shared" si="2"/>
        <v>822031.3999999999</v>
      </c>
      <c r="H33" s="18">
        <f>SUM(E33/C33)*100</f>
        <v>128.23282250865986</v>
      </c>
    </row>
    <row r="34" spans="1:8" s="3" customFormat="1" ht="102" customHeight="1">
      <c r="A34" s="31">
        <v>41035200</v>
      </c>
      <c r="B34" s="36" t="s">
        <v>37</v>
      </c>
      <c r="C34" s="49">
        <v>1293700</v>
      </c>
      <c r="D34" s="49">
        <v>400000</v>
      </c>
      <c r="E34" s="49">
        <v>400000</v>
      </c>
      <c r="F34" s="30">
        <f t="shared" si="0"/>
        <v>100</v>
      </c>
      <c r="G34" s="34">
        <f t="shared" si="2"/>
        <v>-893700</v>
      </c>
      <c r="H34" s="18"/>
    </row>
    <row r="35" spans="1:8" s="3" customFormat="1" ht="96.75" customHeight="1">
      <c r="A35" s="31">
        <v>41035300</v>
      </c>
      <c r="B35" s="36" t="s">
        <v>38</v>
      </c>
      <c r="C35" s="49">
        <v>900000</v>
      </c>
      <c r="D35" s="59">
        <v>355208.34</v>
      </c>
      <c r="E35" s="59">
        <v>329700</v>
      </c>
      <c r="F35" s="30">
        <f t="shared" si="0"/>
        <v>92.81876658639264</v>
      </c>
      <c r="G35" s="34">
        <f t="shared" si="2"/>
        <v>-570300</v>
      </c>
      <c r="H35" s="18"/>
    </row>
    <row r="36" spans="1:8" s="3" customFormat="1" ht="77.25" customHeight="1">
      <c r="A36" s="31">
        <v>41035400</v>
      </c>
      <c r="B36" s="36" t="s">
        <v>36</v>
      </c>
      <c r="C36" s="49"/>
      <c r="D36" s="49">
        <v>30831</v>
      </c>
      <c r="E36" s="49">
        <v>30736.88</v>
      </c>
      <c r="F36" s="30">
        <f t="shared" si="0"/>
        <v>99.69472284389089</v>
      </c>
      <c r="G36" s="34">
        <f t="shared" si="2"/>
        <v>30736.88</v>
      </c>
      <c r="H36" s="18"/>
    </row>
    <row r="37" spans="1:8" s="3" customFormat="1" ht="97.5" customHeight="1">
      <c r="A37" s="17">
        <v>41035800</v>
      </c>
      <c r="B37" s="17" t="s">
        <v>10</v>
      </c>
      <c r="C37" s="49">
        <v>179040.01</v>
      </c>
      <c r="D37" s="49">
        <v>384300</v>
      </c>
      <c r="E37" s="49">
        <v>363571.29</v>
      </c>
      <c r="F37" s="30">
        <f t="shared" si="0"/>
        <v>94.60611241217798</v>
      </c>
      <c r="G37" s="34">
        <f t="shared" si="2"/>
        <v>184531.27999999997</v>
      </c>
      <c r="H37" s="18">
        <f>SUM(E37/C37)*100</f>
        <v>203.0670630547887</v>
      </c>
    </row>
    <row r="38" spans="1:8" s="60" customFormat="1" ht="150">
      <c r="A38" s="57">
        <v>41036100</v>
      </c>
      <c r="B38" s="36" t="s">
        <v>44</v>
      </c>
      <c r="C38" s="49"/>
      <c r="D38" s="49">
        <v>950800</v>
      </c>
      <c r="E38" s="49">
        <v>950734.3</v>
      </c>
      <c r="F38" s="30">
        <f t="shared" si="0"/>
        <v>99.9930900294489</v>
      </c>
      <c r="G38" s="34">
        <f t="shared" si="2"/>
        <v>950734.3</v>
      </c>
      <c r="H38" s="18"/>
    </row>
    <row r="39" spans="1:8" s="3" customFormat="1" ht="112.5" customHeight="1">
      <c r="A39" s="17">
        <v>41037000</v>
      </c>
      <c r="B39" s="36" t="s">
        <v>30</v>
      </c>
      <c r="C39" s="49">
        <v>2599.62</v>
      </c>
      <c r="D39" s="59">
        <v>1900</v>
      </c>
      <c r="E39" s="59">
        <v>1899.85</v>
      </c>
      <c r="F39" s="30">
        <f t="shared" si="0"/>
        <v>99.9921052631579</v>
      </c>
      <c r="G39" s="34">
        <f t="shared" si="2"/>
        <v>-699.77</v>
      </c>
      <c r="H39" s="18">
        <f>SUM(E39/C39)*100</f>
        <v>73.08183503742855</v>
      </c>
    </row>
    <row r="40" spans="1:10" s="7" customFormat="1" ht="51.75" customHeight="1">
      <c r="A40" s="43"/>
      <c r="B40" s="44" t="s">
        <v>11</v>
      </c>
      <c r="C40" s="50">
        <f>SUM(C19+C20)</f>
        <v>592264033.15</v>
      </c>
      <c r="D40" s="50">
        <f>SUM(D19+D20)</f>
        <v>780678750.46</v>
      </c>
      <c r="E40" s="50">
        <f>SUM(E19+E20)</f>
        <v>775779726.8899999</v>
      </c>
      <c r="F40" s="24">
        <f t="shared" si="0"/>
        <v>99.3724661306442</v>
      </c>
      <c r="G40" s="45">
        <f>SUM(G19+G20)</f>
        <v>152997429.06999993</v>
      </c>
      <c r="H40" s="22">
        <f>SUM(E40/C40)*100</f>
        <v>130.9854530189784</v>
      </c>
      <c r="I40" s="6"/>
      <c r="J40" s="8">
        <v>150003350.29</v>
      </c>
    </row>
    <row r="41" spans="1:8" ht="35.25" customHeight="1">
      <c r="A41" s="37"/>
      <c r="B41" s="40" t="s">
        <v>2</v>
      </c>
      <c r="C41" s="51"/>
      <c r="D41" s="51"/>
      <c r="E41" s="51"/>
      <c r="F41" s="41"/>
      <c r="G41" s="42" t="s">
        <v>22</v>
      </c>
      <c r="H41" s="23"/>
    </row>
    <row r="42" spans="1:8" ht="82.5" customHeight="1">
      <c r="A42" s="19">
        <v>21110000</v>
      </c>
      <c r="B42" s="21" t="s">
        <v>17</v>
      </c>
      <c r="C42" s="49">
        <v>5248.35</v>
      </c>
      <c r="D42" s="49"/>
      <c r="E42" s="49">
        <v>1455.65</v>
      </c>
      <c r="F42" s="30">
        <v>0</v>
      </c>
      <c r="G42" s="34">
        <f aca="true" t="shared" si="3" ref="G42:G50">SUM(E42-C42)</f>
        <v>-3792.7000000000003</v>
      </c>
      <c r="H42" s="18">
        <f>SUM(E42/C42)*100</f>
        <v>27.73538350148142</v>
      </c>
    </row>
    <row r="43" spans="1:8" ht="57" customHeight="1">
      <c r="A43" s="19">
        <v>25000000</v>
      </c>
      <c r="B43" s="21" t="s">
        <v>12</v>
      </c>
      <c r="C43" s="49">
        <v>6652048.39</v>
      </c>
      <c r="D43" s="49">
        <v>11594477.56</v>
      </c>
      <c r="E43" s="49">
        <v>11850531.48</v>
      </c>
      <c r="F43" s="30">
        <f aca="true" t="shared" si="4" ref="F43:F50">SUM(E43/D43)*100</f>
        <v>102.2084127436959</v>
      </c>
      <c r="G43" s="34">
        <f t="shared" si="3"/>
        <v>5198483.090000001</v>
      </c>
      <c r="H43" s="18">
        <f>SUM(E43/C43)*100</f>
        <v>178.14860604163465</v>
      </c>
    </row>
    <row r="44" spans="1:8" ht="60.75" customHeight="1" hidden="1">
      <c r="A44" s="19"/>
      <c r="B44" s="21"/>
      <c r="C44" s="49"/>
      <c r="D44" s="49"/>
      <c r="E44" s="49"/>
      <c r="F44" s="30" t="e">
        <f t="shared" si="4"/>
        <v>#DIV/0!</v>
      </c>
      <c r="G44" s="34">
        <f t="shared" si="3"/>
        <v>0</v>
      </c>
      <c r="H44" s="18" t="e">
        <f>SUM(E44/C44)*100</f>
        <v>#DIV/0!</v>
      </c>
    </row>
    <row r="45" spans="1:8" ht="108" customHeight="1">
      <c r="A45" s="54">
        <v>410345000</v>
      </c>
      <c r="B45" s="21" t="s">
        <v>35</v>
      </c>
      <c r="C45" s="49"/>
      <c r="D45" s="49">
        <v>2050000</v>
      </c>
      <c r="E45" s="49">
        <v>2050000</v>
      </c>
      <c r="F45" s="30">
        <f t="shared" si="4"/>
        <v>100</v>
      </c>
      <c r="G45" s="34">
        <f t="shared" si="3"/>
        <v>2050000</v>
      </c>
      <c r="H45" s="18"/>
    </row>
    <row r="46" spans="1:10" ht="54.75" customHeight="1">
      <c r="A46" s="55">
        <v>41035000</v>
      </c>
      <c r="B46" s="21" t="s">
        <v>3</v>
      </c>
      <c r="C46" s="49">
        <v>7376233.33</v>
      </c>
      <c r="D46" s="49">
        <v>5611603</v>
      </c>
      <c r="E46" s="49">
        <v>4917357.36</v>
      </c>
      <c r="F46" s="30">
        <f t="shared" si="4"/>
        <v>87.62838996272545</v>
      </c>
      <c r="G46" s="34">
        <f t="shared" si="3"/>
        <v>-2458875.9699999997</v>
      </c>
      <c r="H46" s="18">
        <f>SUM(E46/C46)*100</f>
        <v>66.6648835524296</v>
      </c>
      <c r="J46" s="2"/>
    </row>
    <row r="47" spans="1:10" ht="113.25" customHeight="1" hidden="1">
      <c r="A47" s="17"/>
      <c r="B47" s="21"/>
      <c r="C47" s="49"/>
      <c r="D47" s="49"/>
      <c r="E47" s="49"/>
      <c r="F47" s="30" t="e">
        <f t="shared" si="4"/>
        <v>#DIV/0!</v>
      </c>
      <c r="G47" s="34">
        <f t="shared" si="3"/>
        <v>0</v>
      </c>
      <c r="H47" s="18" t="e">
        <f>SUM(E47/C47)*100</f>
        <v>#DIV/0!</v>
      </c>
      <c r="J47" s="2"/>
    </row>
    <row r="48" spans="1:10" ht="105" customHeight="1">
      <c r="A48" s="55">
        <v>41035200</v>
      </c>
      <c r="B48" s="21" t="s">
        <v>37</v>
      </c>
      <c r="C48" s="49">
        <v>69999.18</v>
      </c>
      <c r="D48" s="49"/>
      <c r="E48" s="49"/>
      <c r="F48" s="30"/>
      <c r="G48" s="34">
        <f t="shared" si="3"/>
        <v>-69999.18</v>
      </c>
      <c r="H48" s="18"/>
      <c r="J48" s="2"/>
    </row>
    <row r="49" spans="1:10" ht="52.5" customHeight="1">
      <c r="A49" s="43"/>
      <c r="B49" s="44" t="s">
        <v>13</v>
      </c>
      <c r="C49" s="52">
        <f>SUM(C42:C48)</f>
        <v>14103529.25</v>
      </c>
      <c r="D49" s="52">
        <f>SUM(D42:D48)</f>
        <v>19256080.560000002</v>
      </c>
      <c r="E49" s="52">
        <f>SUM(E42:E48)</f>
        <v>18819344.490000002</v>
      </c>
      <c r="F49" s="24">
        <f t="shared" si="4"/>
        <v>97.7319576087191</v>
      </c>
      <c r="G49" s="47">
        <f t="shared" si="3"/>
        <v>4715815.240000002</v>
      </c>
      <c r="H49" s="24">
        <f>SUM(E49/C49)*100</f>
        <v>133.43712879526237</v>
      </c>
      <c r="J49">
        <v>1610219.18</v>
      </c>
    </row>
    <row r="50" spans="1:8" ht="48.75" customHeight="1">
      <c r="A50" s="43"/>
      <c r="B50" s="44" t="s">
        <v>14</v>
      </c>
      <c r="C50" s="52">
        <f>C40+C49</f>
        <v>606367562.4</v>
      </c>
      <c r="D50" s="52">
        <f>D40+D49</f>
        <v>799934831.02</v>
      </c>
      <c r="E50" s="52">
        <f>E40+E49</f>
        <v>794599071.3799999</v>
      </c>
      <c r="F50" s="24">
        <f t="shared" si="4"/>
        <v>99.33297570838408</v>
      </c>
      <c r="G50" s="47">
        <f t="shared" si="3"/>
        <v>188231508.9799999</v>
      </c>
      <c r="H50" s="24">
        <f>SUM(E50/C50)*100</f>
        <v>131.0424766514522</v>
      </c>
    </row>
    <row r="51" spans="1:8" ht="99.75" customHeight="1">
      <c r="A51" s="65"/>
      <c r="B51" s="65"/>
      <c r="C51" s="25"/>
      <c r="D51" s="25"/>
      <c r="E51" s="25"/>
      <c r="F51" s="25"/>
      <c r="G51" s="25"/>
      <c r="H51" s="25"/>
    </row>
    <row r="52" spans="1:8" ht="18.75">
      <c r="A52" s="26" t="s">
        <v>29</v>
      </c>
      <c r="B52" s="26"/>
      <c r="C52" s="27"/>
      <c r="D52" s="27"/>
      <c r="E52" s="27"/>
      <c r="F52" s="66" t="s">
        <v>47</v>
      </c>
      <c r="G52" s="66"/>
      <c r="H52" s="27"/>
    </row>
    <row r="53" spans="1:8" ht="18.75">
      <c r="A53" s="26"/>
      <c r="B53" s="26"/>
      <c r="C53" s="26"/>
      <c r="D53" s="26"/>
      <c r="E53" s="28"/>
      <c r="F53" s="62"/>
      <c r="G53" s="62"/>
      <c r="H53" s="62"/>
    </row>
    <row r="54" spans="1:8" ht="15">
      <c r="A54" s="12"/>
      <c r="B54" s="12"/>
      <c r="C54" s="12"/>
      <c r="D54" s="12"/>
      <c r="E54" s="12"/>
      <c r="F54" s="12"/>
      <c r="G54" s="12"/>
      <c r="H54" s="12"/>
    </row>
  </sheetData>
  <sheetProtection/>
  <mergeCells count="7">
    <mergeCell ref="A1:G1"/>
    <mergeCell ref="A2:H2"/>
    <mergeCell ref="F53:H53"/>
    <mergeCell ref="A7:H7"/>
    <mergeCell ref="A8:H9"/>
    <mergeCell ref="A51:B51"/>
    <mergeCell ref="F52:G52"/>
  </mergeCells>
  <printOptions/>
  <pageMargins left="0.2" right="0.19" top="0.16" bottom="0.23" header="0.19" footer="0.23"/>
  <pageSetup horizontalDpi="600" verticalDpi="600" orientation="portrait" paperSize="9" scale="65" r:id="rId1"/>
  <colBreaks count="1" manualBreakCount="1">
    <brk id="7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RFU-Byudget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AHHA</dc:creator>
  <cp:keywords/>
  <dc:description/>
  <cp:lastModifiedBy>ФинУпр</cp:lastModifiedBy>
  <cp:lastPrinted>2018-02-08T12:11:56Z</cp:lastPrinted>
  <dcterms:created xsi:type="dcterms:W3CDTF">2003-03-17T11:10:21Z</dcterms:created>
  <dcterms:modified xsi:type="dcterms:W3CDTF">2018-02-08T12:14:23Z</dcterms:modified>
  <cp:category/>
  <cp:version/>
  <cp:contentType/>
  <cp:contentStatus/>
</cp:coreProperties>
</file>