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6510" activeTab="0"/>
  </bookViews>
  <sheets>
    <sheet name="Доходи (3)" sheetId="1" r:id="rId1"/>
  </sheets>
  <definedNames>
    <definedName name="_xlnm.Print_Area" localSheetId="0">'Доходи (3)'!$A$1:$J$51</definedName>
  </definedNames>
  <calcPr fullCalcOnLoad="1"/>
</workbook>
</file>

<file path=xl/sharedStrings.xml><?xml version="1.0" encoding="utf-8"?>
<sst xmlns="http://schemas.openxmlformats.org/spreadsheetml/2006/main" count="52" uniqueCount="50">
  <si>
    <t>ЗАГАЛЬНИЙ  ФОНД</t>
  </si>
  <si>
    <t>Код</t>
  </si>
  <si>
    <t>СПЕЦІАЛЬНИЙ ФОНД</t>
  </si>
  <si>
    <t>Інші субвенції</t>
  </si>
  <si>
    <t>Найменування доходів</t>
  </si>
  <si>
    <t>Інші надходження</t>
  </si>
  <si>
    <t>Інші неподаткові надходження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</si>
  <si>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</si>
  <si>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</si>
  <si>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</t>
  </si>
  <si>
    <t>Субвенція з державного бюджету на надання пільг з послуг зв'язку та інших передбачених законодавством пільг</t>
  </si>
  <si>
    <t>Субвенція з державного бюджету на надання пільг та житлових субсидій населенню на придбання твердого та рідкого пічного побутового палива</t>
  </si>
  <si>
    <t>Субвенція з державного бюджету місцевим бюджетам на виплату державної соціальної  допомоги на дітей-сиріт, в т.ч. прийомні сім'ї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</si>
  <si>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</si>
  <si>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</si>
  <si>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</si>
  <si>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</si>
  <si>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>Податок  на доходи  фізичних осіб</t>
  </si>
  <si>
    <t xml:space="preserve"> Офіційні трансферти</t>
  </si>
  <si>
    <t>Відшкодування втрат сільськогосподарського та лісогосподарського виробництва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</si>
  <si>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</si>
  <si>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</si>
  <si>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</si>
  <si>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</si>
  <si>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</t>
  </si>
  <si>
    <t xml:space="preserve">                                                       Інформація про виконання Коломийського районного бюджету </t>
  </si>
  <si>
    <t xml:space="preserve"> Субвенція на утримання об"єктів спільного користування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</si>
  <si>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</si>
  <si>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</si>
  <si>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</si>
  <si>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План з урахуванням змін на  2016 рік </t>
  </si>
  <si>
    <t xml:space="preserve"> Відсоток виконання до плану  на  2016 рік </t>
  </si>
  <si>
    <t xml:space="preserve"> Адміністратитвний збір за проведення  державної реєстрації юридичних осіб, фізичних осіб - підприємців та громадський формувань</t>
  </si>
  <si>
    <t xml:space="preserve"> Адміністративний збір за державну реєстрацію речових прав на нерухоме майно та їх обтяжень</t>
  </si>
  <si>
    <t xml:space="preserve"> Субвенція за рахунок залишку коштів  освітньої субвенції з державного бюджету місцевим бюджетам, що утворився на початок бюджетного періоду</t>
  </si>
  <si>
    <t xml:space="preserve"> 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</si>
  <si>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 xml:space="preserve"> Ганна Кравчук</t>
  </si>
  <si>
    <t xml:space="preserve"> Начальник фінансового управління райдержадміністрації</t>
  </si>
  <si>
    <t xml:space="preserve">                                               за  доходами  загального та спеціального фондів  за  9 місяців  2016 року</t>
  </si>
  <si>
    <t xml:space="preserve"> Надходження за  за 9 місяців   2016 р.</t>
  </si>
  <si>
    <t xml:space="preserve"> Відсоток виконання до уточненого призначення на 9 місяців 2016 р.</t>
  </si>
  <si>
    <t xml:space="preserve"> План на 9 місяців 2016 р.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</si>
  <si>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</si>
  <si>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r>
      <t xml:space="preserve"> Надходження за 9 місяців 2015 р. (</t>
    </r>
    <r>
      <rPr>
        <b/>
        <sz val="14"/>
        <rFont val="Times New Roman"/>
        <family val="1"/>
      </rPr>
      <t>в співставних умовах</t>
    </r>
    <r>
      <rPr>
        <sz val="14"/>
        <rFont val="Times New Roman"/>
        <family val="1"/>
      </rPr>
      <t>)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</si>
  <si>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</si>
  <si>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</si>
  <si>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</si>
  <si>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</si>
  <si>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Стабілізаційна дотація</t>
  </si>
  <si>
    <t>Збільшення/ зменшення надходжень  за  9 місяців  2016 р. до  надходжень за 9 місяців   2015 р. (+;-)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</si>
</sst>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</numFmts>
  <fonts count="10">
    <font>
      <sz val="10"/>
      <name val="Arial Cyr"/>
      <family val="0"/>
    </font>
    <font>
      <b/>
      <sz val="11"/>
      <name val="Arial Cyr"/>
      <family val="2"/>
    </font>
    <font>
      <sz val="12"/>
      <name val="Times New Roman Cyr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172" fontId="8" fillId="2" borderId="2" xfId="17" applyNumberFormat="1" applyFont="1" applyFill="1" applyBorder="1" applyAlignment="1" applyProtection="1">
      <alignment horizontal="center" vertical="center" wrapText="1"/>
      <protection/>
    </xf>
    <xf numFmtId="172" fontId="8" fillId="3" borderId="2" xfId="17" applyNumberFormat="1" applyFont="1" applyFill="1" applyBorder="1" applyAlignment="1" applyProtection="1">
      <alignment vertical="center" wrapText="1"/>
      <protection/>
    </xf>
    <xf numFmtId="0" fontId="9" fillId="0" borderId="2" xfId="17" applyFont="1" applyFill="1" applyBorder="1" applyAlignment="1" applyProtection="1">
      <alignment vertical="center" wrapText="1"/>
      <protection/>
    </xf>
    <xf numFmtId="3" fontId="9" fillId="0" borderId="2" xfId="17" applyNumberFormat="1" applyFont="1" applyFill="1" applyBorder="1" applyAlignment="1" applyProtection="1">
      <alignment horizontal="center" vertical="center" wrapText="1"/>
      <protection/>
    </xf>
    <xf numFmtId="172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4" fontId="9" fillId="0" borderId="2" xfId="17" applyNumberFormat="1" applyFont="1" applyFill="1" applyBorder="1" applyAlignment="1" applyProtection="1">
      <alignment horizontal="center" vertical="center" wrapText="1"/>
      <protection/>
    </xf>
    <xf numFmtId="172" fontId="9" fillId="4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vertical="center" wrapText="1"/>
      <protection hidden="1"/>
    </xf>
    <xf numFmtId="172" fontId="8" fillId="5" borderId="2" xfId="0" applyNumberFormat="1" applyFont="1" applyFill="1" applyBorder="1" applyAlignment="1">
      <alignment horizontal="center" vertical="center"/>
    </xf>
    <xf numFmtId="172" fontId="9" fillId="6" borderId="2" xfId="0" applyNumberFormat="1" applyFont="1" applyFill="1" applyBorder="1" applyAlignment="1">
      <alignment horizontal="center" vertical="center"/>
    </xf>
    <xf numFmtId="172" fontId="8" fillId="4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172" fontId="9" fillId="0" borderId="2" xfId="17" applyNumberFormat="1" applyFont="1" applyFill="1" applyBorder="1" applyAlignment="1" applyProtection="1">
      <alignment horizontal="center" vertical="center" wrapText="1"/>
      <protection/>
    </xf>
    <xf numFmtId="172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17" applyFont="1" applyFill="1" applyBorder="1" applyAlignment="1" applyProtection="1">
      <alignment horizontal="center" vertical="center" wrapText="1"/>
      <protection/>
    </xf>
    <xf numFmtId="3" fontId="8" fillId="7" borderId="2" xfId="17" applyNumberFormat="1" applyFont="1" applyFill="1" applyBorder="1" applyAlignment="1" applyProtection="1">
      <alignment horizontal="center" vertical="center" wrapText="1"/>
      <protection/>
    </xf>
    <xf numFmtId="4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7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3" fontId="9" fillId="0" borderId="3" xfId="17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173" fontId="9" fillId="0" borderId="2" xfId="0" applyNumberFormat="1" applyFont="1" applyFill="1" applyBorder="1" applyAlignment="1">
      <alignment horizontal="center" vertical="center"/>
    </xf>
    <xf numFmtId="173" fontId="9" fillId="0" borderId="2" xfId="17" applyNumberFormat="1" applyFont="1" applyFill="1" applyBorder="1" applyAlignment="1" applyProtection="1">
      <alignment horizontal="center" vertical="center" wrapText="1"/>
      <protection/>
    </xf>
    <xf numFmtId="0" fontId="8" fillId="7" borderId="2" xfId="0" applyFont="1" applyFill="1" applyBorder="1" applyAlignment="1">
      <alignment vertical="center" wrapText="1"/>
    </xf>
    <xf numFmtId="0" fontId="8" fillId="7" borderId="2" xfId="17" applyFont="1" applyFill="1" applyBorder="1" applyAlignment="1" applyProtection="1">
      <alignment vertical="center" wrapText="1"/>
      <protection/>
    </xf>
    <xf numFmtId="172" fontId="8" fillId="7" borderId="2" xfId="17" applyNumberFormat="1" applyFont="1" applyFill="1" applyBorder="1" applyAlignment="1" applyProtection="1">
      <alignment vertical="center" wrapText="1"/>
      <protection/>
    </xf>
    <xf numFmtId="0" fontId="8" fillId="7" borderId="2" xfId="0" applyFont="1" applyFill="1" applyBorder="1" applyAlignment="1" applyProtection="1">
      <alignment vertical="center" wrapText="1"/>
      <protection hidden="1"/>
    </xf>
    <xf numFmtId="4" fontId="8" fillId="7" borderId="2" xfId="17" applyNumberFormat="1" applyFont="1" applyFill="1" applyBorder="1" applyAlignment="1" applyProtection="1">
      <alignment horizontal="center" vertical="center" wrapText="1"/>
      <protection/>
    </xf>
    <xf numFmtId="172" fontId="9" fillId="7" borderId="2" xfId="0" applyNumberFormat="1" applyFont="1" applyFill="1" applyBorder="1" applyAlignment="1">
      <alignment horizontal="center" vertical="center"/>
    </xf>
    <xf numFmtId="4" fontId="9" fillId="7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 applyProtection="1">
      <alignment vertical="center" wrapText="1"/>
      <protection hidden="1"/>
    </xf>
    <xf numFmtId="4" fontId="8" fillId="4" borderId="2" xfId="17" applyNumberFormat="1" applyFont="1" applyFill="1" applyBorder="1" applyAlignment="1" applyProtection="1">
      <alignment horizontal="center" vertical="center" wrapText="1"/>
      <protection/>
    </xf>
    <xf numFmtId="3" fontId="8" fillId="4" borderId="2" xfId="17" applyNumberFormat="1" applyFont="1" applyFill="1" applyBorder="1" applyAlignment="1" applyProtection="1">
      <alignment horizontal="center" vertical="center" wrapText="1"/>
      <protection/>
    </xf>
    <xf numFmtId="0" fontId="8" fillId="4" borderId="2" xfId="17" applyFont="1" applyFill="1" applyBorder="1" applyAlignment="1" applyProtection="1">
      <alignment vertical="center" wrapText="1"/>
      <protection/>
    </xf>
    <xf numFmtId="4" fontId="8" fillId="4" borderId="2" xfId="0" applyNumberFormat="1" applyFont="1" applyFill="1" applyBorder="1" applyAlignment="1">
      <alignment horizontal="center" vertical="center"/>
    </xf>
    <xf numFmtId="172" fontId="8" fillId="7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9" fillId="0" borderId="4" xfId="0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48" sqref="F48"/>
    </sheetView>
  </sheetViews>
  <sheetFormatPr defaultColWidth="9.00390625" defaultRowHeight="12.75"/>
  <cols>
    <col min="1" max="1" width="12.625" style="0" customWidth="1"/>
    <col min="2" max="2" width="41.75390625" style="0" customWidth="1"/>
    <col min="3" max="3" width="19.625" style="0" customWidth="1"/>
    <col min="4" max="4" width="20.75390625" style="0" customWidth="1"/>
    <col min="5" max="5" width="20.00390625" style="0" customWidth="1"/>
    <col min="6" max="6" width="19.625" style="0" customWidth="1"/>
    <col min="7" max="7" width="17.125" style="0" customWidth="1"/>
    <col min="8" max="8" width="15.875" style="0" customWidth="1"/>
    <col min="9" max="9" width="21.875" style="0" customWidth="1"/>
    <col min="10" max="10" width="0.2421875" style="0" hidden="1" customWidth="1"/>
    <col min="11" max="11" width="0.12890625" style="0" hidden="1" customWidth="1"/>
    <col min="12" max="12" width="14.375" style="0" hidden="1" customWidth="1"/>
    <col min="13" max="13" width="0.875" style="0" hidden="1" customWidth="1"/>
  </cols>
  <sheetData>
    <row r="1" spans="1:10" ht="18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</row>
    <row r="2" spans="1:10" ht="18">
      <c r="A2" s="65" t="s">
        <v>38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7.25" customHeight="1">
      <c r="A3" s="11"/>
      <c r="B3" s="11"/>
      <c r="C3" s="11"/>
      <c r="D3" s="11"/>
      <c r="E3" s="11"/>
      <c r="F3" s="10"/>
      <c r="G3" s="10"/>
      <c r="H3" s="10"/>
      <c r="I3" s="11" t="s">
        <v>22</v>
      </c>
      <c r="J3" s="11" t="s">
        <v>22</v>
      </c>
    </row>
    <row r="4" spans="1:10" ht="15.75" hidden="1">
      <c r="A4" s="12"/>
      <c r="B4" s="12"/>
      <c r="C4" s="10"/>
      <c r="D4" s="10"/>
      <c r="E4" s="10"/>
      <c r="F4" s="10"/>
      <c r="G4" s="10"/>
      <c r="H4" s="10"/>
      <c r="I4" s="10"/>
      <c r="J4" s="10"/>
    </row>
    <row r="5" spans="1:10" ht="8.25" customHeight="1" hidden="1">
      <c r="A5" s="12"/>
      <c r="B5" s="12"/>
      <c r="C5" s="10"/>
      <c r="D5" s="10"/>
      <c r="E5" s="10"/>
      <c r="F5" s="10"/>
      <c r="G5" s="10"/>
      <c r="H5" s="10"/>
      <c r="I5" s="10"/>
      <c r="J5" s="10"/>
    </row>
    <row r="6" spans="1:10" ht="12.75" customHeight="1" hidden="1">
      <c r="A6" s="12"/>
      <c r="B6" s="12"/>
      <c r="C6" s="13"/>
      <c r="D6" s="13"/>
      <c r="E6" s="13"/>
      <c r="F6" s="10"/>
      <c r="G6" s="10"/>
      <c r="H6" s="10"/>
      <c r="I6" s="10"/>
      <c r="J6" s="10"/>
    </row>
    <row r="7" spans="1:10" ht="15.75" hidden="1">
      <c r="A7" s="67"/>
      <c r="B7" s="67"/>
      <c r="C7" s="67"/>
      <c r="D7" s="67"/>
      <c r="E7" s="67"/>
      <c r="F7" s="67"/>
      <c r="G7" s="67"/>
      <c r="H7" s="67"/>
      <c r="I7" s="67"/>
      <c r="J7" s="67"/>
    </row>
    <row r="8" spans="1:10" ht="18.75" customHeight="1" hidden="1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23.25" customHeight="1" hidden="1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21.75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35.75" customHeight="1">
      <c r="A11" s="35" t="s">
        <v>1</v>
      </c>
      <c r="B11" s="36" t="s">
        <v>4</v>
      </c>
      <c r="C11" s="32" t="s">
        <v>43</v>
      </c>
      <c r="D11" s="32" t="s">
        <v>30</v>
      </c>
      <c r="E11" s="32" t="s">
        <v>41</v>
      </c>
      <c r="F11" s="32" t="s">
        <v>39</v>
      </c>
      <c r="G11" s="32" t="s">
        <v>40</v>
      </c>
      <c r="H11" s="32" t="s">
        <v>31</v>
      </c>
      <c r="I11" s="32" t="s">
        <v>49</v>
      </c>
      <c r="J11" s="15" t="s">
        <v>21</v>
      </c>
    </row>
    <row r="12" spans="1:10" ht="29.25" customHeight="1">
      <c r="A12" s="50"/>
      <c r="B12" s="51" t="s">
        <v>0</v>
      </c>
      <c r="C12" s="51"/>
      <c r="D12" s="51"/>
      <c r="E12" s="51"/>
      <c r="F12" s="52"/>
      <c r="G12" s="52"/>
      <c r="H12" s="52"/>
      <c r="I12" s="52"/>
      <c r="J12" s="16"/>
    </row>
    <row r="13" spans="1:10" ht="46.5" customHeight="1">
      <c r="A13" s="17">
        <v>11010000</v>
      </c>
      <c r="B13" s="17" t="s">
        <v>17</v>
      </c>
      <c r="C13" s="38">
        <v>11798098</v>
      </c>
      <c r="D13" s="18">
        <v>23529000</v>
      </c>
      <c r="E13" s="18">
        <v>16339300</v>
      </c>
      <c r="F13" s="38">
        <v>20227498.06</v>
      </c>
      <c r="G13" s="33">
        <f>SUM(F13/E13)*100</f>
        <v>123.79660120078582</v>
      </c>
      <c r="H13" s="33">
        <f>SUM(F13/D13)*100</f>
        <v>85.96837120149601</v>
      </c>
      <c r="I13" s="33">
        <f aca="true" t="shared" si="0" ref="I13:I20">SUM(F13-C13)</f>
        <v>8429400.059999999</v>
      </c>
      <c r="J13" s="19">
        <f aca="true" t="shared" si="1" ref="J13:J20">SUM(F13/C13)*100</f>
        <v>171.4471100341767</v>
      </c>
    </row>
    <row r="14" spans="1:10" ht="36" customHeight="1">
      <c r="A14" s="20">
        <v>21080500</v>
      </c>
      <c r="B14" s="17" t="s">
        <v>5</v>
      </c>
      <c r="C14" s="39">
        <v>92152.34</v>
      </c>
      <c r="D14" s="18">
        <v>5000</v>
      </c>
      <c r="E14" s="18">
        <v>4000</v>
      </c>
      <c r="F14" s="39">
        <v>0</v>
      </c>
      <c r="G14" s="33">
        <v>0</v>
      </c>
      <c r="H14" s="33">
        <f>SUM(F14/D14)*100</f>
        <v>0</v>
      </c>
      <c r="I14" s="33">
        <f t="shared" si="0"/>
        <v>-92152.34</v>
      </c>
      <c r="J14" s="19">
        <f t="shared" si="1"/>
        <v>0</v>
      </c>
    </row>
    <row r="15" spans="1:10" ht="102" customHeight="1">
      <c r="A15" s="20">
        <v>22010300</v>
      </c>
      <c r="B15" s="17" t="s">
        <v>32</v>
      </c>
      <c r="C15" s="48">
        <v>0</v>
      </c>
      <c r="D15" s="32">
        <v>0</v>
      </c>
      <c r="E15" s="32">
        <v>0</v>
      </c>
      <c r="F15" s="39">
        <v>7080</v>
      </c>
      <c r="G15" s="33">
        <v>0</v>
      </c>
      <c r="H15" s="33">
        <v>0</v>
      </c>
      <c r="I15" s="33">
        <f t="shared" si="0"/>
        <v>7080</v>
      </c>
      <c r="J15" s="19"/>
    </row>
    <row r="16" spans="1:10" ht="86.25" customHeight="1">
      <c r="A16" s="20">
        <v>22012600</v>
      </c>
      <c r="B16" s="17" t="s">
        <v>33</v>
      </c>
      <c r="C16" s="48">
        <v>0</v>
      </c>
      <c r="D16" s="18">
        <v>15000</v>
      </c>
      <c r="E16" s="18">
        <v>15000</v>
      </c>
      <c r="F16" s="39">
        <v>53816</v>
      </c>
      <c r="G16" s="33">
        <v>0</v>
      </c>
      <c r="H16" s="33">
        <v>0</v>
      </c>
      <c r="I16" s="33">
        <f t="shared" si="0"/>
        <v>53816</v>
      </c>
      <c r="J16" s="19"/>
    </row>
    <row r="17" spans="1:10" ht="112.5" customHeight="1">
      <c r="A17" s="20">
        <v>22080400</v>
      </c>
      <c r="B17" s="17" t="s">
        <v>23</v>
      </c>
      <c r="C17" s="39">
        <v>35580.21</v>
      </c>
      <c r="D17" s="18">
        <v>51000</v>
      </c>
      <c r="E17" s="18">
        <v>38800</v>
      </c>
      <c r="F17" s="39">
        <v>36524.08</v>
      </c>
      <c r="G17" s="33">
        <f aca="true" t="shared" si="2" ref="G17:G48">SUM(F17/E17)*100</f>
        <v>94.13422680412371</v>
      </c>
      <c r="H17" s="33">
        <f>SUM(F17/D17)*100</f>
        <v>71.61584313725491</v>
      </c>
      <c r="I17" s="33">
        <f t="shared" si="0"/>
        <v>943.8700000000026</v>
      </c>
      <c r="J17" s="19">
        <f t="shared" si="1"/>
        <v>102.65279491042915</v>
      </c>
    </row>
    <row r="18" spans="1:10" ht="183" customHeight="1">
      <c r="A18" s="20">
        <v>22130000</v>
      </c>
      <c r="B18" s="41" t="s">
        <v>42</v>
      </c>
      <c r="C18" s="48">
        <v>0</v>
      </c>
      <c r="D18" s="49">
        <v>0</v>
      </c>
      <c r="E18" s="49">
        <v>0</v>
      </c>
      <c r="F18" s="39">
        <v>1149</v>
      </c>
      <c r="G18" s="33">
        <v>0</v>
      </c>
      <c r="H18" s="33">
        <v>0</v>
      </c>
      <c r="I18" s="33">
        <f t="shared" si="0"/>
        <v>1149</v>
      </c>
      <c r="J18" s="19"/>
    </row>
    <row r="19" spans="1:10" ht="42.75" customHeight="1">
      <c r="A19" s="20">
        <v>24060300</v>
      </c>
      <c r="B19" s="17" t="s">
        <v>6</v>
      </c>
      <c r="C19" s="39">
        <v>10292.68</v>
      </c>
      <c r="D19" s="18">
        <v>20000</v>
      </c>
      <c r="E19" s="21">
        <v>10000</v>
      </c>
      <c r="F19" s="39">
        <v>11475.92</v>
      </c>
      <c r="G19" s="33">
        <v>0</v>
      </c>
      <c r="H19" s="33">
        <f>SUM(F19/D19)*100</f>
        <v>57.379599999999996</v>
      </c>
      <c r="I19" s="33">
        <f t="shared" si="0"/>
        <v>1183.2399999999998</v>
      </c>
      <c r="J19" s="19">
        <f t="shared" si="1"/>
        <v>111.4959369182759</v>
      </c>
    </row>
    <row r="20" spans="1:10" s="1" customFormat="1" ht="52.5" customHeight="1">
      <c r="A20" s="57"/>
      <c r="B20" s="61" t="s">
        <v>20</v>
      </c>
      <c r="C20" s="59">
        <f>SUM(C13:C19)</f>
        <v>11936123.23</v>
      </c>
      <c r="D20" s="60">
        <f>SUM(D13:D19)</f>
        <v>23620000</v>
      </c>
      <c r="E20" s="60">
        <f>SUM(E13:E19)</f>
        <v>16407100</v>
      </c>
      <c r="F20" s="59">
        <f>SUM(F13:F19)</f>
        <v>20337543.06</v>
      </c>
      <c r="G20" s="27">
        <f t="shared" si="2"/>
        <v>123.95574513472825</v>
      </c>
      <c r="H20" s="27">
        <f>SUM(F20/D20)*100</f>
        <v>86.10306121930566</v>
      </c>
      <c r="I20" s="62">
        <f t="shared" si="0"/>
        <v>8401419.829999998</v>
      </c>
      <c r="J20" s="22">
        <f t="shared" si="1"/>
        <v>170.38650379282316</v>
      </c>
    </row>
    <row r="21" spans="1:13" s="1" customFormat="1" ht="46.5" customHeight="1">
      <c r="A21" s="50">
        <v>40000000</v>
      </c>
      <c r="B21" s="51" t="s">
        <v>18</v>
      </c>
      <c r="C21" s="54">
        <f>SUM(C22:C24)</f>
        <v>323643871.85999995</v>
      </c>
      <c r="D21" s="54">
        <f>SUM(D24+D22)</f>
        <v>521575293</v>
      </c>
      <c r="E21" s="37">
        <f>SUM(E24+E22)</f>
        <v>362065509.05</v>
      </c>
      <c r="F21" s="37">
        <f aca="true" t="shared" si="3" ref="F21:M21">SUM(F24+F22)</f>
        <v>361574728.79999995</v>
      </c>
      <c r="G21" s="63">
        <f t="shared" si="2"/>
        <v>99.86444987502738</v>
      </c>
      <c r="H21" s="63">
        <f>SUM(F21/D21)*100</f>
        <v>69.32359213571874</v>
      </c>
      <c r="I21" s="37">
        <f t="shared" si="3"/>
        <v>42169056.94</v>
      </c>
      <c r="J21" s="37">
        <f t="shared" si="3"/>
        <v>116.09775680003933</v>
      </c>
      <c r="K21" s="37">
        <f t="shared" si="3"/>
        <v>0</v>
      </c>
      <c r="L21" s="37">
        <f t="shared" si="3"/>
        <v>0</v>
      </c>
      <c r="M21" s="37">
        <f t="shared" si="3"/>
        <v>0</v>
      </c>
    </row>
    <row r="22" spans="1:10" s="3" customFormat="1" ht="39.75" customHeight="1">
      <c r="A22" s="20">
        <v>41020100</v>
      </c>
      <c r="B22" s="17" t="s">
        <v>29</v>
      </c>
      <c r="C22" s="18">
        <v>30691800</v>
      </c>
      <c r="D22" s="45">
        <v>35178900</v>
      </c>
      <c r="E22" s="42">
        <v>26384175</v>
      </c>
      <c r="F22" s="18">
        <v>26384400</v>
      </c>
      <c r="G22" s="33">
        <f t="shared" si="2"/>
        <v>100.00085278391309</v>
      </c>
      <c r="H22" s="40">
        <f>SUM(F22/D22)*100</f>
        <v>75.00063958793481</v>
      </c>
      <c r="I22" s="38">
        <f>F22-C22</f>
        <v>-4307400</v>
      </c>
      <c r="J22" s="19"/>
    </row>
    <row r="23" spans="1:10" s="3" customFormat="1" ht="39.75" customHeight="1">
      <c r="A23" s="20">
        <v>41020600</v>
      </c>
      <c r="B23" s="47" t="s">
        <v>48</v>
      </c>
      <c r="C23" s="18">
        <v>4238200</v>
      </c>
      <c r="D23" s="18"/>
      <c r="E23" s="46"/>
      <c r="F23" s="18"/>
      <c r="G23" s="33"/>
      <c r="H23" s="40"/>
      <c r="I23" s="38">
        <f>F23-C23</f>
        <v>-4238200</v>
      </c>
      <c r="J23" s="19"/>
    </row>
    <row r="24" spans="1:11" s="5" customFormat="1" ht="44.25" customHeight="1">
      <c r="A24" s="57">
        <v>41030000</v>
      </c>
      <c r="B24" s="61" t="s">
        <v>7</v>
      </c>
      <c r="C24" s="59">
        <f>SUM(C25:C38)</f>
        <v>288713871.85999995</v>
      </c>
      <c r="D24" s="59">
        <f>SUM(D25:D38)</f>
        <v>486396393</v>
      </c>
      <c r="E24" s="59">
        <f>SUM(E25:E38)</f>
        <v>335681334.05</v>
      </c>
      <c r="F24" s="59">
        <f>SUM(F25:F38)</f>
        <v>335190328.79999995</v>
      </c>
      <c r="G24" s="27">
        <f t="shared" si="2"/>
        <v>99.85372875992951</v>
      </c>
      <c r="H24" s="27">
        <f aca="true" t="shared" si="4" ref="H24:H30">SUM(F24/D24)*100</f>
        <v>68.91299640044821</v>
      </c>
      <c r="I24" s="62">
        <f aca="true" t="shared" si="5" ref="I24:I35">SUM(F24-C24)</f>
        <v>46476456.94</v>
      </c>
      <c r="J24" s="22">
        <f aca="true" t="shared" si="6" ref="J24:J35">SUM(F24/C24)*100</f>
        <v>116.09775680003933</v>
      </c>
      <c r="K24" s="4"/>
    </row>
    <row r="25" spans="1:11" s="5" customFormat="1" ht="61.5" customHeight="1">
      <c r="A25" s="20">
        <v>41030300</v>
      </c>
      <c r="B25" s="17" t="s">
        <v>26</v>
      </c>
      <c r="C25" s="18">
        <v>21236871.13</v>
      </c>
      <c r="D25" s="18">
        <v>795000</v>
      </c>
      <c r="E25" s="18">
        <v>795000</v>
      </c>
      <c r="F25" s="18">
        <v>795000</v>
      </c>
      <c r="G25" s="33">
        <f t="shared" si="2"/>
        <v>100</v>
      </c>
      <c r="H25" s="40">
        <f t="shared" si="4"/>
        <v>100</v>
      </c>
      <c r="I25" s="23">
        <f>F25-C25</f>
        <v>-20441871.13</v>
      </c>
      <c r="J25" s="22"/>
      <c r="K25" s="4"/>
    </row>
    <row r="26" spans="1:11" s="5" customFormat="1" ht="132" customHeight="1">
      <c r="A26" s="20">
        <v>41030600</v>
      </c>
      <c r="B26" s="17" t="s">
        <v>8</v>
      </c>
      <c r="C26" s="34">
        <v>102200416</v>
      </c>
      <c r="D26" s="18">
        <v>161828700</v>
      </c>
      <c r="E26" s="34">
        <v>122727899</v>
      </c>
      <c r="F26" s="34">
        <v>122515003</v>
      </c>
      <c r="G26" s="33">
        <f t="shared" si="2"/>
        <v>99.82653007039582</v>
      </c>
      <c r="H26" s="33">
        <f t="shared" si="4"/>
        <v>75.70659777900953</v>
      </c>
      <c r="I26" s="38">
        <f t="shared" si="5"/>
        <v>20314587</v>
      </c>
      <c r="J26" s="19">
        <f t="shared" si="6"/>
        <v>119.87720578358507</v>
      </c>
      <c r="K26" s="4"/>
    </row>
    <row r="27" spans="1:11" s="5" customFormat="1" ht="85.5" customHeight="1">
      <c r="A27" s="20">
        <v>41030800</v>
      </c>
      <c r="B27" s="17" t="s">
        <v>9</v>
      </c>
      <c r="C27" s="34">
        <v>16435270.83</v>
      </c>
      <c r="D27" s="18">
        <v>117539500</v>
      </c>
      <c r="E27" s="34">
        <v>58475300</v>
      </c>
      <c r="F27" s="34">
        <v>58469378</v>
      </c>
      <c r="G27" s="33">
        <f t="shared" si="2"/>
        <v>99.98987264708347</v>
      </c>
      <c r="H27" s="33">
        <f t="shared" si="4"/>
        <v>49.744450163562036</v>
      </c>
      <c r="I27" s="38">
        <f t="shared" si="5"/>
        <v>42034107.17</v>
      </c>
      <c r="J27" s="19">
        <f t="shared" si="6"/>
        <v>355.7554883322844</v>
      </c>
      <c r="K27" s="4"/>
    </row>
    <row r="28" spans="1:11" s="5" customFormat="1" ht="93" customHeight="1">
      <c r="A28" s="20">
        <v>41030900</v>
      </c>
      <c r="B28" s="17" t="s">
        <v>10</v>
      </c>
      <c r="C28" s="18">
        <v>1480645.31</v>
      </c>
      <c r="D28" s="32">
        <v>0</v>
      </c>
      <c r="E28" s="32">
        <v>0</v>
      </c>
      <c r="F28" s="32">
        <v>0</v>
      </c>
      <c r="G28" s="33">
        <v>0</v>
      </c>
      <c r="H28" s="33">
        <v>0</v>
      </c>
      <c r="I28" s="38">
        <f t="shared" si="5"/>
        <v>-1480645.31</v>
      </c>
      <c r="J28" s="19">
        <f t="shared" si="6"/>
        <v>0</v>
      </c>
      <c r="K28" s="4"/>
    </row>
    <row r="29" spans="1:11" s="5" customFormat="1" ht="112.5" customHeight="1">
      <c r="A29" s="20">
        <v>41031000</v>
      </c>
      <c r="B29" s="17" t="s">
        <v>11</v>
      </c>
      <c r="C29" s="18">
        <v>517459</v>
      </c>
      <c r="D29" s="18">
        <v>814272</v>
      </c>
      <c r="E29" s="18">
        <v>753600</v>
      </c>
      <c r="F29" s="18">
        <v>753600</v>
      </c>
      <c r="G29" s="33">
        <f t="shared" si="2"/>
        <v>100</v>
      </c>
      <c r="H29" s="33">
        <f t="shared" si="4"/>
        <v>92.54892713982551</v>
      </c>
      <c r="I29" s="38">
        <f t="shared" si="5"/>
        <v>236141</v>
      </c>
      <c r="J29" s="19">
        <f t="shared" si="6"/>
        <v>145.63472661602174</v>
      </c>
      <c r="K29" s="4"/>
    </row>
    <row r="30" spans="1:11" s="5" customFormat="1" ht="60.75" customHeight="1">
      <c r="A30" s="20">
        <v>41033900</v>
      </c>
      <c r="B30" s="17" t="s">
        <v>27</v>
      </c>
      <c r="C30" s="34">
        <v>92316600</v>
      </c>
      <c r="D30" s="18">
        <v>101665600</v>
      </c>
      <c r="E30" s="34">
        <v>76954700</v>
      </c>
      <c r="F30" s="34">
        <v>76954700</v>
      </c>
      <c r="G30" s="33">
        <f t="shared" si="2"/>
        <v>100</v>
      </c>
      <c r="H30" s="33">
        <f t="shared" si="4"/>
        <v>75.69394170692938</v>
      </c>
      <c r="I30" s="38">
        <f t="shared" si="5"/>
        <v>-15361900</v>
      </c>
      <c r="J30" s="19"/>
      <c r="K30" s="4"/>
    </row>
    <row r="31" spans="1:12" s="5" customFormat="1" ht="63.75" customHeight="1">
      <c r="A31" s="17">
        <v>41034200</v>
      </c>
      <c r="B31" s="24" t="s">
        <v>28</v>
      </c>
      <c r="C31" s="34">
        <v>51779400</v>
      </c>
      <c r="D31" s="18">
        <v>87983400</v>
      </c>
      <c r="E31" s="34">
        <v>65340034</v>
      </c>
      <c r="F31" s="34">
        <v>65340034</v>
      </c>
      <c r="G31" s="33">
        <v>0</v>
      </c>
      <c r="H31" s="33">
        <v>0</v>
      </c>
      <c r="I31" s="38">
        <f t="shared" si="5"/>
        <v>13560634</v>
      </c>
      <c r="J31" s="19">
        <f t="shared" si="6"/>
        <v>126.18924514382168</v>
      </c>
      <c r="K31" s="4"/>
      <c r="L31" s="5">
        <v>-125555.7</v>
      </c>
    </row>
    <row r="32" spans="1:11" s="5" customFormat="1" ht="96" customHeight="1">
      <c r="A32" s="43">
        <v>41034500</v>
      </c>
      <c r="B32" s="41" t="s">
        <v>44</v>
      </c>
      <c r="C32" s="34">
        <v>570000</v>
      </c>
      <c r="D32" s="18">
        <v>11995300</v>
      </c>
      <c r="E32" s="34">
        <v>7108900</v>
      </c>
      <c r="F32" s="34">
        <v>7108900</v>
      </c>
      <c r="G32" s="33">
        <v>0</v>
      </c>
      <c r="H32" s="33">
        <v>0</v>
      </c>
      <c r="I32" s="38">
        <f t="shared" si="5"/>
        <v>6538900</v>
      </c>
      <c r="J32" s="19">
        <f t="shared" si="6"/>
        <v>1247.1754385964912</v>
      </c>
      <c r="K32" s="4"/>
    </row>
    <row r="33" spans="1:10" s="3" customFormat="1" ht="43.5" customHeight="1">
      <c r="A33" s="17">
        <v>41035000</v>
      </c>
      <c r="B33" s="24" t="s">
        <v>3</v>
      </c>
      <c r="C33" s="32">
        <v>1494310</v>
      </c>
      <c r="D33" s="18">
        <v>2437521</v>
      </c>
      <c r="E33" s="18">
        <v>2221760</v>
      </c>
      <c r="F33" s="32">
        <v>1961777.65</v>
      </c>
      <c r="G33" s="33">
        <f t="shared" si="2"/>
        <v>88.29836030894425</v>
      </c>
      <c r="H33" s="33">
        <f aca="true" t="shared" si="7" ref="H33:H39">SUM(F33/D33)*100</f>
        <v>80.48249225340007</v>
      </c>
      <c r="I33" s="38">
        <f t="shared" si="5"/>
        <v>467467.6499999999</v>
      </c>
      <c r="J33" s="19">
        <f t="shared" si="6"/>
        <v>131.2831775200594</v>
      </c>
    </row>
    <row r="34" spans="1:10" s="3" customFormat="1" ht="121.5" customHeight="1">
      <c r="A34" s="17">
        <v>41035200</v>
      </c>
      <c r="B34" s="24" t="s">
        <v>34</v>
      </c>
      <c r="C34" s="32">
        <v>0</v>
      </c>
      <c r="D34" s="18">
        <v>293700</v>
      </c>
      <c r="E34" s="18">
        <v>293700</v>
      </c>
      <c r="F34" s="32">
        <v>293700</v>
      </c>
      <c r="G34" s="33">
        <f t="shared" si="2"/>
        <v>100</v>
      </c>
      <c r="H34" s="33">
        <f t="shared" si="7"/>
        <v>100</v>
      </c>
      <c r="I34" s="38">
        <f t="shared" si="5"/>
        <v>293700</v>
      </c>
      <c r="J34" s="19" t="e">
        <f t="shared" si="6"/>
        <v>#DIV/0!</v>
      </c>
    </row>
    <row r="35" spans="1:10" s="3" customFormat="1" ht="116.25" customHeight="1">
      <c r="A35" s="17">
        <v>41035300</v>
      </c>
      <c r="B35" s="24" t="s">
        <v>35</v>
      </c>
      <c r="C35" s="32">
        <v>0</v>
      </c>
      <c r="D35" s="18">
        <v>900000</v>
      </c>
      <c r="E35" s="18">
        <v>900000</v>
      </c>
      <c r="F35" s="32">
        <v>900000</v>
      </c>
      <c r="G35" s="33">
        <f t="shared" si="2"/>
        <v>100</v>
      </c>
      <c r="H35" s="33">
        <f t="shared" si="7"/>
        <v>100</v>
      </c>
      <c r="I35" s="38">
        <f t="shared" si="5"/>
        <v>900000</v>
      </c>
      <c r="J35" s="19" t="e">
        <f t="shared" si="6"/>
        <v>#DIV/0!</v>
      </c>
    </row>
    <row r="36" spans="1:10" s="3" customFormat="1" ht="97.5" customHeight="1">
      <c r="A36" s="17">
        <v>41035800</v>
      </c>
      <c r="B36" s="17" t="s">
        <v>12</v>
      </c>
      <c r="C36" s="21">
        <v>72729.59</v>
      </c>
      <c r="D36" s="18">
        <v>143400</v>
      </c>
      <c r="E36" s="18">
        <v>110441.05</v>
      </c>
      <c r="F36" s="21">
        <v>98236.15</v>
      </c>
      <c r="G36" s="33">
        <f t="shared" si="2"/>
        <v>88.94894606670255</v>
      </c>
      <c r="H36" s="33">
        <f t="shared" si="7"/>
        <v>68.5049860529986</v>
      </c>
      <c r="I36" s="38">
        <f>SUM(F36-C36)</f>
        <v>25506.559999999998</v>
      </c>
      <c r="J36" s="19">
        <f>SUM(F36/C36)*100</f>
        <v>135.07040256929815</v>
      </c>
    </row>
    <row r="37" spans="1:10" s="3" customFormat="1" ht="112.5" customHeight="1">
      <c r="A37" s="17">
        <v>41037000</v>
      </c>
      <c r="B37" s="41" t="s">
        <v>46</v>
      </c>
      <c r="C37" s="21">
        <v>481970</v>
      </c>
      <c r="D37" s="32">
        <v>0</v>
      </c>
      <c r="E37" s="32">
        <v>0</v>
      </c>
      <c r="F37" s="32">
        <v>0</v>
      </c>
      <c r="G37" s="33">
        <v>0</v>
      </c>
      <c r="H37" s="33">
        <v>0</v>
      </c>
      <c r="I37" s="38">
        <f>SUM(F37-C37)</f>
        <v>-481970</v>
      </c>
      <c r="J37" s="19">
        <f>SUM(F37/C37)*100</f>
        <v>0</v>
      </c>
    </row>
    <row r="38" spans="1:10" s="3" customFormat="1" ht="165.75" customHeight="1">
      <c r="A38" s="43">
        <v>41039700</v>
      </c>
      <c r="B38" s="41" t="s">
        <v>47</v>
      </c>
      <c r="C38" s="21">
        <v>128200</v>
      </c>
      <c r="D38" s="32">
        <v>0</v>
      </c>
      <c r="E38" s="32">
        <v>0</v>
      </c>
      <c r="F38" s="32">
        <v>0</v>
      </c>
      <c r="G38" s="33">
        <v>0</v>
      </c>
      <c r="H38" s="33">
        <v>0</v>
      </c>
      <c r="I38" s="38">
        <f>SUM(F38-C38)</f>
        <v>-128200</v>
      </c>
      <c r="J38" s="19">
        <f>SUM(F38/C38)*100</f>
        <v>0</v>
      </c>
    </row>
    <row r="39" spans="1:12" s="7" customFormat="1" ht="51.75" customHeight="1">
      <c r="A39" s="57"/>
      <c r="B39" s="58" t="s">
        <v>13</v>
      </c>
      <c r="C39" s="59">
        <f>SUM(C20+C21)</f>
        <v>335579995.09</v>
      </c>
      <c r="D39" s="60">
        <f>SUM(D20+D21)</f>
        <v>545195293</v>
      </c>
      <c r="E39" s="59">
        <f>SUM(E20+E21)</f>
        <v>378472609.05</v>
      </c>
      <c r="F39" s="59">
        <f>SUM(F20+F21)</f>
        <v>381912271.85999995</v>
      </c>
      <c r="G39" s="27">
        <f t="shared" si="2"/>
        <v>100.90882740989733</v>
      </c>
      <c r="H39" s="27">
        <f t="shared" si="7"/>
        <v>70.05054459631953</v>
      </c>
      <c r="I39" s="59">
        <f>SUM(I20+I21)</f>
        <v>50570476.769999996</v>
      </c>
      <c r="J39" s="25">
        <f>SUM(F39/C39)*100</f>
        <v>113.80662657128117</v>
      </c>
      <c r="K39" s="6"/>
      <c r="L39" s="8">
        <v>150003350.29</v>
      </c>
    </row>
    <row r="40" spans="1:10" ht="35.25" customHeight="1">
      <c r="A40" s="50"/>
      <c r="B40" s="53" t="s">
        <v>2</v>
      </c>
      <c r="C40" s="37"/>
      <c r="D40" s="37"/>
      <c r="E40" s="37"/>
      <c r="F40" s="54"/>
      <c r="G40" s="55"/>
      <c r="H40" s="55"/>
      <c r="I40" s="56" t="s">
        <v>24</v>
      </c>
      <c r="J40" s="26"/>
    </row>
    <row r="41" spans="1:10" ht="82.5" customHeight="1">
      <c r="A41" s="20">
        <v>21110000</v>
      </c>
      <c r="B41" s="24" t="s">
        <v>19</v>
      </c>
      <c r="C41" s="21">
        <v>1806.3</v>
      </c>
      <c r="D41" s="21">
        <v>0</v>
      </c>
      <c r="E41" s="21">
        <v>0</v>
      </c>
      <c r="F41" s="21">
        <v>5248.35</v>
      </c>
      <c r="G41" s="33">
        <v>0</v>
      </c>
      <c r="H41" s="33">
        <v>0</v>
      </c>
      <c r="I41" s="38">
        <f aca="true" t="shared" si="8" ref="I41:I48">SUM(F41-C41)</f>
        <v>3442.05</v>
      </c>
      <c r="J41" s="19">
        <f aca="true" t="shared" si="9" ref="J41:J48">SUM(F41/C41)*100</f>
        <v>290.5580468360738</v>
      </c>
    </row>
    <row r="42" spans="1:10" ht="57" customHeight="1">
      <c r="A42" s="20">
        <v>25000000</v>
      </c>
      <c r="B42" s="24" t="s">
        <v>14</v>
      </c>
      <c r="C42" s="21">
        <v>7882112.94</v>
      </c>
      <c r="D42" s="21">
        <v>2381560</v>
      </c>
      <c r="E42" s="21">
        <v>0</v>
      </c>
      <c r="F42" s="21">
        <v>4725242.75</v>
      </c>
      <c r="G42" s="33">
        <v>0</v>
      </c>
      <c r="H42" s="33">
        <f>SUM(F42/D42)*100</f>
        <v>198.40956137993584</v>
      </c>
      <c r="I42" s="38">
        <f t="shared" si="8"/>
        <v>-3156870.1900000004</v>
      </c>
      <c r="J42" s="19">
        <f t="shared" si="9"/>
        <v>59.94893483472465</v>
      </c>
    </row>
    <row r="43" spans="1:10" ht="60.75" customHeight="1" hidden="1">
      <c r="A43" s="20"/>
      <c r="B43" s="24"/>
      <c r="C43" s="21"/>
      <c r="D43" s="21"/>
      <c r="E43" s="21"/>
      <c r="F43" s="21"/>
      <c r="G43" s="33" t="e">
        <f t="shared" si="2"/>
        <v>#DIV/0!</v>
      </c>
      <c r="H43" s="33"/>
      <c r="I43" s="38">
        <f t="shared" si="8"/>
        <v>0</v>
      </c>
      <c r="J43" s="19" t="e">
        <f t="shared" si="9"/>
        <v>#DIV/0!</v>
      </c>
    </row>
    <row r="44" spans="1:12" ht="54.75" customHeight="1">
      <c r="A44" s="17">
        <v>41035000</v>
      </c>
      <c r="B44" s="24" t="s">
        <v>3</v>
      </c>
      <c r="C44" s="21">
        <v>7922051.61</v>
      </c>
      <c r="D44" s="21">
        <v>7146314</v>
      </c>
      <c r="E44" s="21">
        <v>7146314</v>
      </c>
      <c r="F44" s="21">
        <v>5738734</v>
      </c>
      <c r="G44" s="33">
        <f t="shared" si="2"/>
        <v>80.30341236055398</v>
      </c>
      <c r="H44" s="33">
        <f>SUM(F44/D44)*100</f>
        <v>80.30341236055398</v>
      </c>
      <c r="I44" s="38">
        <f t="shared" si="8"/>
        <v>-2183317.6100000003</v>
      </c>
      <c r="J44" s="19">
        <f t="shared" si="9"/>
        <v>72.43999764853841</v>
      </c>
      <c r="L44" s="2"/>
    </row>
    <row r="45" spans="1:12" ht="113.25" customHeight="1" hidden="1">
      <c r="A45" s="17"/>
      <c r="B45" s="24"/>
      <c r="C45" s="21"/>
      <c r="D45" s="21"/>
      <c r="E45" s="21"/>
      <c r="F45" s="21"/>
      <c r="G45" s="33" t="e">
        <f t="shared" si="2"/>
        <v>#DIV/0!</v>
      </c>
      <c r="H45" s="33" t="e">
        <f>SUM(F45/D45)*100</f>
        <v>#DIV/0!</v>
      </c>
      <c r="I45" s="38">
        <f t="shared" si="8"/>
        <v>0</v>
      </c>
      <c r="J45" s="19" t="e">
        <f t="shared" si="9"/>
        <v>#DIV/0!</v>
      </c>
      <c r="L45" s="2"/>
    </row>
    <row r="46" spans="1:10" ht="109.5" customHeight="1">
      <c r="A46" s="44">
        <v>41035200</v>
      </c>
      <c r="B46" s="41" t="s">
        <v>45</v>
      </c>
      <c r="C46" s="21">
        <v>0</v>
      </c>
      <c r="D46" s="21">
        <v>70000</v>
      </c>
      <c r="E46" s="21">
        <v>70000</v>
      </c>
      <c r="F46" s="21">
        <v>70000</v>
      </c>
      <c r="G46" s="33">
        <f t="shared" si="2"/>
        <v>100</v>
      </c>
      <c r="H46" s="33">
        <f>SUM(F46/D46)*100</f>
        <v>100</v>
      </c>
      <c r="I46" s="38">
        <f t="shared" si="8"/>
        <v>70000</v>
      </c>
      <c r="J46" s="19" t="e">
        <f t="shared" si="9"/>
        <v>#DIV/0!</v>
      </c>
    </row>
    <row r="47" spans="1:12" ht="52.5" customHeight="1">
      <c r="A47" s="57"/>
      <c r="B47" s="58" t="s">
        <v>15</v>
      </c>
      <c r="C47" s="64">
        <f>SUM(C41:C46)</f>
        <v>15805970.850000001</v>
      </c>
      <c r="D47" s="64">
        <f>SUM(D41:D46)</f>
        <v>9597874</v>
      </c>
      <c r="E47" s="64">
        <f>SUM(E41:E46)</f>
        <v>7216314</v>
      </c>
      <c r="F47" s="64">
        <f>SUM(F41:F46)</f>
        <v>10539225.1</v>
      </c>
      <c r="G47" s="27">
        <f t="shared" si="2"/>
        <v>146.0472077573121</v>
      </c>
      <c r="H47" s="27">
        <f>SUM(F47/D47)*100</f>
        <v>109.80791266899314</v>
      </c>
      <c r="I47" s="62">
        <f t="shared" si="8"/>
        <v>-5266745.750000002</v>
      </c>
      <c r="J47" s="27">
        <f t="shared" si="9"/>
        <v>66.6787582997472</v>
      </c>
      <c r="L47">
        <v>1610219.18</v>
      </c>
    </row>
    <row r="48" spans="1:10" ht="48.75" customHeight="1">
      <c r="A48" s="57"/>
      <c r="B48" s="58" t="s">
        <v>16</v>
      </c>
      <c r="C48" s="64">
        <f>C39+C47</f>
        <v>351385965.94</v>
      </c>
      <c r="D48" s="64">
        <f>D39+D47</f>
        <v>554793167</v>
      </c>
      <c r="E48" s="64">
        <f>E39+E47</f>
        <v>385688923.05</v>
      </c>
      <c r="F48" s="64">
        <f>F39+F47</f>
        <v>392451496.96</v>
      </c>
      <c r="G48" s="27">
        <f t="shared" si="2"/>
        <v>101.75337519587599</v>
      </c>
      <c r="H48" s="27">
        <f>SUM(F48/D48)*100</f>
        <v>70.73834363933325</v>
      </c>
      <c r="I48" s="62">
        <f t="shared" si="8"/>
        <v>41065531.01999998</v>
      </c>
      <c r="J48" s="27">
        <f t="shared" si="9"/>
        <v>111.68673054717615</v>
      </c>
    </row>
    <row r="49" spans="1:10" ht="18.75">
      <c r="A49" s="69"/>
      <c r="B49" s="69"/>
      <c r="C49" s="28"/>
      <c r="D49" s="28"/>
      <c r="E49" s="28"/>
      <c r="F49" s="28"/>
      <c r="G49" s="28"/>
      <c r="H49" s="28"/>
      <c r="I49" s="28"/>
      <c r="J49" s="28"/>
    </row>
    <row r="50" spans="1:10" ht="18.75">
      <c r="A50" s="29" t="s">
        <v>37</v>
      </c>
      <c r="B50" s="29"/>
      <c r="C50" s="30"/>
      <c r="D50" s="30"/>
      <c r="E50" s="30"/>
      <c r="F50" s="30"/>
      <c r="G50" s="30" t="s">
        <v>36</v>
      </c>
      <c r="H50" s="30"/>
      <c r="I50" s="30"/>
      <c r="J50" s="30"/>
    </row>
    <row r="51" spans="1:10" ht="18.75">
      <c r="A51" s="29"/>
      <c r="B51" s="29"/>
      <c r="C51" s="29"/>
      <c r="D51" s="29"/>
      <c r="E51" s="29"/>
      <c r="F51" s="31"/>
      <c r="G51" s="31"/>
      <c r="H51" s="66"/>
      <c r="I51" s="66"/>
      <c r="J51" s="66"/>
    </row>
    <row r="52" spans="1:10" ht="1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mergeCells count="5">
    <mergeCell ref="A2:J2"/>
    <mergeCell ref="H51:J51"/>
    <mergeCell ref="A7:J7"/>
    <mergeCell ref="A8:J9"/>
    <mergeCell ref="A49:B49"/>
  </mergeCells>
  <printOptions/>
  <pageMargins left="0.2" right="0.19" top="0.16" bottom="0.23" header="0.19" footer="0.23"/>
  <pageSetup horizontalDpi="600" verticalDpi="600" orientation="portrait" paperSize="9" scale="54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Богдан</cp:lastModifiedBy>
  <cp:lastPrinted>2016-10-19T04:50:32Z</cp:lastPrinted>
  <dcterms:created xsi:type="dcterms:W3CDTF">2003-03-17T11:10:21Z</dcterms:created>
  <dcterms:modified xsi:type="dcterms:W3CDTF">2016-10-19T06:22:28Z</dcterms:modified>
  <cp:category/>
  <cp:version/>
  <cp:contentType/>
  <cp:contentStatus/>
</cp:coreProperties>
</file>