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1340" windowHeight="6510" activeTab="0"/>
  </bookViews>
  <sheets>
    <sheet name="Доходи (3)" sheetId="1" r:id="rId1"/>
  </sheets>
  <definedNames>
    <definedName name="_xlnm.Print_Area" localSheetId="0">'Доходи (3)'!$A$1:$J$48</definedName>
  </definedNames>
  <calcPr fullCalcOnLoad="1"/>
</workbook>
</file>

<file path=xl/sharedStrings.xml><?xml version="1.0" encoding="utf-8"?>
<sst xmlns="http://schemas.openxmlformats.org/spreadsheetml/2006/main" count="52" uniqueCount="50">
  <si>
    <t>ЗАГАЛЬНИЙ  ФОНД</t>
  </si>
  <si>
    <t>Код</t>
  </si>
  <si>
    <t>СПЕЦІАЛЬНИЙ ФОНД</t>
  </si>
  <si>
    <t>Інші субвенції</t>
  </si>
  <si>
    <t>Найменування доходів</t>
  </si>
  <si>
    <t>Інші надходження</t>
  </si>
  <si>
    <t>Інші неподаткові надходження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</si>
  <si>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</si>
  <si>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</si>
  <si>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</t>
  </si>
  <si>
    <t>Субвенція з державного бюджету на надання пільг з послуг зв'язку та інших передбачених законодавством пільг</t>
  </si>
  <si>
    <t>Субвенція з державного бюджету на надання пільг та житлових субсидій населенню на придбання твердого та рідкого пічного побутового палива</t>
  </si>
  <si>
    <t>Субвенція з державного бюджету місцевим бюджетам на виплату державної соціальної  допомоги на дітей-сиріт, в т.ч. прийомні сім'ї</t>
  </si>
  <si>
    <t>Всього доходів загального фонду</t>
  </si>
  <si>
    <t>Власні надходження бюджетних установ</t>
  </si>
  <si>
    <t>Всього доходів спеціального фонду</t>
  </si>
  <si>
    <t>Всього доходів загального і спеціального фондів</t>
  </si>
  <si>
    <t>Податок  на доходи  фізичних осіб</t>
  </si>
  <si>
    <t xml:space="preserve"> Офіційні трансферти</t>
  </si>
  <si>
    <t>Відшкодування втрат сільськогосподарського та лісогосподарського виробництва</t>
  </si>
  <si>
    <t>Всього доходів загального фонду  (без врахування  трансфертів)</t>
  </si>
  <si>
    <t xml:space="preserve"> Відсоток збільшення чи зменшення відповідно до 2010 року.</t>
  </si>
  <si>
    <t>грн.</t>
  </si>
  <si>
    <t xml:space="preserve"> Cубвенція на утримання об'єктів спільного  користування  чи ліквідацію негативних  наслідків діяльності об'єктів спільного користування</t>
  </si>
  <si>
    <t xml:space="preserve"> Надходження від орендної плати за користування цілісним майновим комплексом та іншим майном, що перебуває в комунальній власності</t>
  </si>
  <si>
    <t xml:space="preserve"> </t>
  </si>
  <si>
    <t xml:space="preserve"> Коломийської райдержадміністрації</t>
  </si>
  <si>
    <t xml:space="preserve">                                                       Інформація про виконання Коломийського районного бюджету </t>
  </si>
  <si>
    <t>Дотація вирівнювання з державного бюджету місцевим бюджетам</t>
  </si>
  <si>
    <t xml:space="preserve"> Субвенція на утримання об"єктів спільного користування</t>
  </si>
  <si>
    <t xml:space="preserve"> План з урахуванням змін на  2015 рік </t>
  </si>
  <si>
    <t xml:space="preserve"> Відсоток виконання до плану  на  2015 рік </t>
  </si>
  <si>
    <t xml:space="preserve"> Освітня субвенція з державного бюджету місцевим бюджетам</t>
  </si>
  <si>
    <t xml:space="preserve"> Медична субвенція з державного бюджету місцевим бюджетам</t>
  </si>
  <si>
    <t xml:space="preserve"> Базова дотація</t>
  </si>
  <si>
    <t xml:space="preserve"> Субвенція з державного бюджету місцевим  бюджетам  на часткове фінансування дитячо-  юнацьких спортивних шкіл, які до 2015 року отримували підтримку з Фонду соціального страхування з тимчасової втрати працездатності</t>
  </si>
  <si>
    <t xml:space="preserve"> Субвенція  з державного бюджету місцевим бюджетам на часткове відшкодування вартості лікаських засобів для лікування осіб з гіпертонічною хворобою</t>
  </si>
  <si>
    <t xml:space="preserve">                                               за  доходами  загального та спеціального фондів  за   9 місяців  2015 року</t>
  </si>
  <si>
    <t xml:space="preserve"> Надходження за  9 місяців  2015 р.</t>
  </si>
  <si>
    <t xml:space="preserve"> Відсоток виконання до уточненого призначення на 9 місяців  2015 р.</t>
  </si>
  <si>
    <t>Збільшення/ зменшення надходжень  за  9 місяців  2015р. до  надходжень за  9 місяців  2014 р. (+;-)</t>
  </si>
  <si>
    <t xml:space="preserve"> План на 9 місяців 2015 р. з урахуваннм змін</t>
  </si>
  <si>
    <t xml:space="preserve"> Стабілізаційна дотація</t>
  </si>
  <si>
    <t xml:space="preserve"> Субвенція з державного  бюджету  місцевим бюджетам на здійснення заходів щодо соціально- економічного розвитку окремих територій</t>
  </si>
  <si>
    <t xml:space="preserve"> Субвенція з державного бюджету місцевим  бюджетам  на  проведення виборів депутатів місцевих рад та сільських та селищних, міських голів</t>
  </si>
  <si>
    <t xml:space="preserve"> 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 з централізованого водопостачання, водовідведення, що вироблялася та постачалася населенню</t>
  </si>
  <si>
    <t xml:space="preserve"> Додаткова дотація на вирівнювання  фінансвої спроможності місцевих бюджетів</t>
  </si>
  <si>
    <r>
      <t xml:space="preserve"> Надходження за  9 місяців  2014р. ( </t>
    </r>
    <r>
      <rPr>
        <b/>
        <sz val="14"/>
        <rFont val="Times New Roman"/>
        <family val="1"/>
      </rPr>
      <t>в співставних умовах</t>
    </r>
    <r>
      <rPr>
        <sz val="14"/>
        <rFont val="Times New Roman"/>
        <family val="1"/>
      </rPr>
      <t>)</t>
    </r>
  </si>
  <si>
    <t xml:space="preserve"> Начальник фінансового управління               </t>
  </si>
  <si>
    <t>Оксана Попадюк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</si>
</sst>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0.000000"/>
    <numFmt numFmtId="181" formatCode="0.00000"/>
    <numFmt numFmtId="182" formatCode="0.0000"/>
    <numFmt numFmtId="183" formatCode="0.000"/>
    <numFmt numFmtId="184" formatCode="0.0000000"/>
    <numFmt numFmtId="185" formatCode="0.00000000"/>
    <numFmt numFmtId="186" formatCode="0.000000000"/>
  </numFmts>
  <fonts count="10">
    <font>
      <sz val="10"/>
      <name val="Arial Cyr"/>
      <family val="0"/>
    </font>
    <font>
      <sz val="12"/>
      <name val="Times New Roman Cyr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72" fontId="3" fillId="2" borderId="1" xfId="17" applyNumberFormat="1" applyFont="1" applyFill="1" applyBorder="1" applyAlignment="1" applyProtection="1">
      <alignment horizontal="center" vertical="center" wrapText="1"/>
      <protection/>
    </xf>
    <xf numFmtId="172" fontId="3" fillId="3" borderId="1" xfId="17" applyNumberFormat="1" applyFont="1" applyFill="1" applyBorder="1" applyAlignment="1" applyProtection="1">
      <alignment vertical="center" wrapText="1"/>
      <protection/>
    </xf>
    <xf numFmtId="0" fontId="4" fillId="0" borderId="1" xfId="17" applyFont="1" applyFill="1" applyBorder="1" applyAlignment="1" applyProtection="1">
      <alignment vertical="center" wrapText="1"/>
      <protection/>
    </xf>
    <xf numFmtId="3" fontId="4" fillId="0" borderId="1" xfId="17" applyNumberFormat="1" applyFont="1" applyFill="1" applyBorder="1" applyAlignment="1" applyProtection="1">
      <alignment horizontal="center" vertical="center" wrapText="1"/>
      <protection/>
    </xf>
    <xf numFmtId="4" fontId="4" fillId="0" borderId="1" xfId="0" applyNumberFormat="1" applyFont="1" applyBorder="1" applyAlignment="1">
      <alignment horizontal="center" vertical="center"/>
    </xf>
    <xf numFmtId="172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/>
    </xf>
    <xf numFmtId="4" fontId="4" fillId="0" borderId="1" xfId="17" applyNumberFormat="1" applyFont="1" applyFill="1" applyBorder="1" applyAlignment="1" applyProtection="1">
      <alignment horizontal="center" vertical="center" wrapText="1"/>
      <protection/>
    </xf>
    <xf numFmtId="0" fontId="3" fillId="4" borderId="1" xfId="0" applyFont="1" applyFill="1" applyBorder="1" applyAlignment="1">
      <alignment vertical="center" wrapText="1"/>
    </xf>
    <xf numFmtId="0" fontId="3" fillId="4" borderId="1" xfId="17" applyFont="1" applyFill="1" applyBorder="1" applyAlignment="1" applyProtection="1">
      <alignment vertical="center" wrapText="1"/>
      <protection/>
    </xf>
    <xf numFmtId="4" fontId="3" fillId="5" borderId="1" xfId="17" applyNumberFormat="1" applyFont="1" applyFill="1" applyBorder="1" applyAlignment="1" applyProtection="1">
      <alignment horizontal="center" vertical="center" wrapText="1"/>
      <protection/>
    </xf>
    <xf numFmtId="172" fontId="3" fillId="5" borderId="1" xfId="0" applyNumberFormat="1" applyFont="1" applyFill="1" applyBorder="1" applyAlignment="1">
      <alignment horizontal="center" vertical="center"/>
    </xf>
    <xf numFmtId="4" fontId="3" fillId="5" borderId="1" xfId="0" applyNumberFormat="1" applyFont="1" applyFill="1" applyBorder="1" applyAlignment="1">
      <alignment horizontal="center" vertical="center"/>
    </xf>
    <xf numFmtId="172" fontId="4" fillId="6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vertical="center" wrapText="1"/>
    </xf>
    <xf numFmtId="4" fontId="3" fillId="7" borderId="1" xfId="17" applyNumberFormat="1" applyFont="1" applyFill="1" applyBorder="1" applyAlignment="1" applyProtection="1">
      <alignment horizontal="center" vertical="center" wrapText="1"/>
      <protection/>
    </xf>
    <xf numFmtId="172" fontId="3" fillId="7" borderId="1" xfId="0" applyNumberFormat="1" applyFont="1" applyFill="1" applyBorder="1" applyAlignment="1">
      <alignment horizontal="center" vertical="center"/>
    </xf>
    <xf numFmtId="4" fontId="3" fillId="4" borderId="1" xfId="17" applyNumberFormat="1" applyFont="1" applyFill="1" applyBorder="1" applyAlignment="1" applyProtection="1">
      <alignment horizontal="center" vertical="center" wrapText="1"/>
      <protection/>
    </xf>
    <xf numFmtId="172" fontId="3" fillId="4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17" applyFont="1" applyBorder="1" applyAlignment="1" applyProtection="1">
      <alignment vertical="center" wrapText="1"/>
      <protection/>
    </xf>
    <xf numFmtId="0" fontId="4" fillId="0" borderId="1" xfId="0" applyFont="1" applyFill="1" applyBorder="1" applyAlignment="1" applyProtection="1">
      <alignment vertical="center" wrapText="1"/>
      <protection hidden="1"/>
    </xf>
    <xf numFmtId="0" fontId="3" fillId="7" borderId="1" xfId="0" applyFont="1" applyFill="1" applyBorder="1" applyAlignment="1" applyProtection="1">
      <alignment vertical="center" wrapText="1"/>
      <protection hidden="1"/>
    </xf>
    <xf numFmtId="172" fontId="3" fillId="8" borderId="1" xfId="0" applyNumberFormat="1" applyFont="1" applyFill="1" applyBorder="1" applyAlignment="1">
      <alignment horizontal="center" vertical="center"/>
    </xf>
    <xf numFmtId="3" fontId="3" fillId="7" borderId="1" xfId="17" applyNumberFormat="1" applyFont="1" applyFill="1" applyBorder="1" applyAlignment="1" applyProtection="1">
      <alignment horizontal="center" vertical="center" wrapText="1"/>
      <protection/>
    </xf>
    <xf numFmtId="172" fontId="4" fillId="7" borderId="1" xfId="0" applyNumberFormat="1" applyFont="1" applyFill="1" applyBorder="1" applyAlignment="1">
      <alignment horizontal="center" vertical="center"/>
    </xf>
    <xf numFmtId="4" fontId="4" fillId="7" borderId="1" xfId="0" applyNumberFormat="1" applyFont="1" applyFill="1" applyBorder="1" applyAlignment="1">
      <alignment horizontal="center" vertical="center"/>
    </xf>
    <xf numFmtId="172" fontId="4" fillId="9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" fontId="4" fillId="0" borderId="1" xfId="17" applyNumberFormat="1" applyFont="1" applyBorder="1" applyAlignment="1" applyProtection="1">
      <alignment horizontal="center" vertical="center" wrapText="1"/>
      <protection/>
    </xf>
    <xf numFmtId="0" fontId="3" fillId="4" borderId="1" xfId="0" applyFont="1" applyFill="1" applyBorder="1" applyAlignment="1" applyProtection="1">
      <alignment vertical="center" wrapText="1"/>
      <protection hidden="1"/>
    </xf>
    <xf numFmtId="4" fontId="3" fillId="4" borderId="1" xfId="0" applyNumberFormat="1" applyFont="1" applyFill="1" applyBorder="1" applyAlignment="1">
      <alignment horizontal="center" vertical="center" wrapText="1"/>
    </xf>
    <xf numFmtId="172" fontId="3" fillId="6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172" fontId="4" fillId="0" borderId="1" xfId="17" applyNumberFormat="1" applyFont="1" applyFill="1" applyBorder="1" applyAlignment="1" applyProtection="1">
      <alignment horizontal="center" vertical="center" wrapText="1"/>
      <protection/>
    </xf>
    <xf numFmtId="172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3" fillId="5" borderId="1" xfId="17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17" applyFont="1" applyFill="1" applyBorder="1" applyAlignment="1" applyProtection="1">
      <alignment horizontal="center" vertical="center" wrapText="1"/>
      <protection/>
    </xf>
    <xf numFmtId="0" fontId="3" fillId="10" borderId="1" xfId="0" applyFont="1" applyFill="1" applyBorder="1" applyAlignment="1">
      <alignment vertical="center" wrapText="1"/>
    </xf>
    <xf numFmtId="0" fontId="3" fillId="10" borderId="1" xfId="17" applyFont="1" applyFill="1" applyBorder="1" applyAlignment="1" applyProtection="1">
      <alignment vertical="center" wrapText="1"/>
      <protection/>
    </xf>
    <xf numFmtId="4" fontId="3" fillId="10" borderId="1" xfId="17" applyNumberFormat="1" applyFont="1" applyFill="1" applyBorder="1" applyAlignment="1" applyProtection="1">
      <alignment horizontal="center" vertical="center" wrapText="1"/>
      <protection/>
    </xf>
    <xf numFmtId="172" fontId="3" fillId="10" borderId="1" xfId="0" applyNumberFormat="1" applyFont="1" applyFill="1" applyBorder="1" applyAlignment="1">
      <alignment horizontal="center" vertical="center"/>
    </xf>
    <xf numFmtId="172" fontId="3" fillId="10" borderId="1" xfId="17" applyNumberFormat="1" applyFont="1" applyFill="1" applyBorder="1" applyAlignment="1" applyProtection="1">
      <alignment vertical="center" wrapText="1"/>
      <protection/>
    </xf>
    <xf numFmtId="3" fontId="4" fillId="0" borderId="2" xfId="17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3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7">
    <cellStyle name="Normal" xfId="0"/>
    <cellStyle name="Currency" xfId="15"/>
    <cellStyle name="Currency [0]" xfId="16"/>
    <cellStyle name="Обычный_ZV1PIV98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="75" zoomScaleNormal="75" workbookViewId="0" topLeftCell="A1">
      <pane xSplit="2" ySplit="12" topLeftCell="C4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N36" sqref="N36"/>
    </sheetView>
  </sheetViews>
  <sheetFormatPr defaultColWidth="9.00390625" defaultRowHeight="12.75"/>
  <cols>
    <col min="1" max="1" width="13.75390625" style="54" customWidth="1"/>
    <col min="2" max="2" width="34.875" style="54" customWidth="1"/>
    <col min="3" max="3" width="19.875" style="54" customWidth="1"/>
    <col min="4" max="4" width="19.00390625" style="54" customWidth="1"/>
    <col min="5" max="5" width="20.125" style="54" customWidth="1"/>
    <col min="6" max="6" width="18.25390625" style="54" customWidth="1"/>
    <col min="7" max="7" width="18.625" style="54" customWidth="1"/>
    <col min="8" max="8" width="15.875" style="54" customWidth="1"/>
    <col min="9" max="9" width="21.875" style="54" customWidth="1"/>
    <col min="10" max="10" width="0.2421875" style="54" hidden="1" customWidth="1"/>
    <col min="11" max="11" width="0.12890625" style="54" hidden="1" customWidth="1"/>
    <col min="12" max="12" width="14.375" style="54" hidden="1" customWidth="1"/>
    <col min="13" max="13" width="0.875" style="54" hidden="1" customWidth="1"/>
    <col min="14" max="16384" width="9.125" style="54" customWidth="1"/>
  </cols>
  <sheetData>
    <row r="1" spans="1:10" ht="18.75">
      <c r="A1" s="37" t="s">
        <v>27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8.75">
      <c r="A2" s="67" t="s">
        <v>37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7.25" customHeight="1">
      <c r="A3" s="55"/>
      <c r="B3" s="55"/>
      <c r="C3" s="55"/>
      <c r="D3" s="55"/>
      <c r="E3" s="55"/>
      <c r="F3" s="56"/>
      <c r="G3" s="56"/>
      <c r="H3" s="56"/>
      <c r="I3" s="55" t="s">
        <v>22</v>
      </c>
      <c r="J3" s="55" t="s">
        <v>22</v>
      </c>
    </row>
    <row r="4" spans="1:10" ht="15.75" hidden="1">
      <c r="A4" s="57"/>
      <c r="B4" s="57"/>
      <c r="C4" s="56"/>
      <c r="D4" s="56"/>
      <c r="E4" s="56"/>
      <c r="F4" s="56"/>
      <c r="G4" s="56"/>
      <c r="H4" s="56"/>
      <c r="I4" s="56"/>
      <c r="J4" s="56"/>
    </row>
    <row r="5" spans="1:10" ht="8.25" customHeight="1" hidden="1">
      <c r="A5" s="57"/>
      <c r="B5" s="57"/>
      <c r="C5" s="56"/>
      <c r="D5" s="56"/>
      <c r="E5" s="56"/>
      <c r="F5" s="56"/>
      <c r="G5" s="56"/>
      <c r="H5" s="56"/>
      <c r="I5" s="56"/>
      <c r="J5" s="56"/>
    </row>
    <row r="6" spans="1:10" ht="12.75" customHeight="1" hidden="1">
      <c r="A6" s="57"/>
      <c r="B6" s="57"/>
      <c r="C6" s="58"/>
      <c r="D6" s="58"/>
      <c r="E6" s="58"/>
      <c r="F6" s="56"/>
      <c r="G6" s="56"/>
      <c r="H6" s="56"/>
      <c r="I6" s="56"/>
      <c r="J6" s="56"/>
    </row>
    <row r="7" spans="1:10" ht="15.75" hidden="1">
      <c r="A7" s="68"/>
      <c r="B7" s="68"/>
      <c r="C7" s="68"/>
      <c r="D7" s="68"/>
      <c r="E7" s="68"/>
      <c r="F7" s="68"/>
      <c r="G7" s="68"/>
      <c r="H7" s="68"/>
      <c r="I7" s="68"/>
      <c r="J7" s="68"/>
    </row>
    <row r="8" spans="1:10" ht="18.75" customHeight="1" hidden="1">
      <c r="A8" s="69"/>
      <c r="B8" s="69"/>
      <c r="C8" s="69"/>
      <c r="D8" s="69"/>
      <c r="E8" s="69"/>
      <c r="F8" s="69"/>
      <c r="G8" s="69"/>
      <c r="H8" s="69"/>
      <c r="I8" s="69"/>
      <c r="J8" s="69"/>
    </row>
    <row r="9" spans="1:10" ht="23.25" customHeight="1" hidden="1">
      <c r="A9" s="69"/>
      <c r="B9" s="69"/>
      <c r="C9" s="69"/>
      <c r="D9" s="69"/>
      <c r="E9" s="69"/>
      <c r="F9" s="69"/>
      <c r="G9" s="69"/>
      <c r="H9" s="69"/>
      <c r="I9" s="69"/>
      <c r="J9" s="69"/>
    </row>
    <row r="10" spans="1:10" ht="21.75" customHeight="1" hidden="1">
      <c r="A10" s="59"/>
      <c r="B10" s="59"/>
      <c r="C10" s="59"/>
      <c r="D10" s="59"/>
      <c r="E10" s="59"/>
      <c r="F10" s="59"/>
      <c r="G10" s="59"/>
      <c r="H10" s="59"/>
      <c r="I10" s="59"/>
      <c r="J10" s="59"/>
    </row>
    <row r="11" spans="1:10" ht="135.75" customHeight="1">
      <c r="A11" s="45" t="s">
        <v>1</v>
      </c>
      <c r="B11" s="46" t="s">
        <v>4</v>
      </c>
      <c r="C11" s="40" t="s">
        <v>47</v>
      </c>
      <c r="D11" s="40" t="s">
        <v>30</v>
      </c>
      <c r="E11" s="40" t="s">
        <v>41</v>
      </c>
      <c r="F11" s="40" t="s">
        <v>38</v>
      </c>
      <c r="G11" s="40" t="s">
        <v>39</v>
      </c>
      <c r="H11" s="40" t="s">
        <v>31</v>
      </c>
      <c r="I11" s="40" t="s">
        <v>40</v>
      </c>
      <c r="J11" s="1" t="s">
        <v>21</v>
      </c>
    </row>
    <row r="12" spans="1:10" ht="20.25" customHeight="1">
      <c r="A12" s="47"/>
      <c r="B12" s="48" t="s">
        <v>0</v>
      </c>
      <c r="C12" s="48"/>
      <c r="D12" s="48"/>
      <c r="E12" s="48"/>
      <c r="F12" s="51"/>
      <c r="G12" s="51"/>
      <c r="H12" s="51"/>
      <c r="I12" s="51"/>
      <c r="J12" s="2"/>
    </row>
    <row r="13" spans="1:10" ht="46.5" customHeight="1">
      <c r="A13" s="3">
        <v>11010000</v>
      </c>
      <c r="B13" s="3" t="s">
        <v>17</v>
      </c>
      <c r="C13" s="5">
        <v>17372142</v>
      </c>
      <c r="D13" s="4">
        <v>22157000</v>
      </c>
      <c r="E13" s="4">
        <v>16795800</v>
      </c>
      <c r="F13" s="5">
        <v>17207207.55</v>
      </c>
      <c r="G13" s="6">
        <f>SUM(F13/E13)*100</f>
        <v>102.44946683099347</v>
      </c>
      <c r="H13" s="6">
        <f>SUM(F13/D13)*100</f>
        <v>77.66036715259287</v>
      </c>
      <c r="I13" s="6">
        <f>SUM(F13-C13)</f>
        <v>-164934.44999999925</v>
      </c>
      <c r="J13" s="6">
        <f aca="true" t="shared" si="0" ref="J13:J19">SUM(F13/C13)*100</f>
        <v>99.05058080920591</v>
      </c>
    </row>
    <row r="14" spans="1:10" ht="30" customHeight="1">
      <c r="A14" s="7">
        <v>21080500</v>
      </c>
      <c r="B14" s="3" t="s">
        <v>5</v>
      </c>
      <c r="C14" s="8"/>
      <c r="D14" s="4">
        <v>1500</v>
      </c>
      <c r="E14" s="4">
        <v>1000</v>
      </c>
      <c r="F14" s="8">
        <v>92152.34</v>
      </c>
      <c r="G14" s="6">
        <v>0</v>
      </c>
      <c r="H14" s="6">
        <f>SUM(F14/D14)*100</f>
        <v>6143.489333333333</v>
      </c>
      <c r="I14" s="6">
        <f>SUM(F14-C14)</f>
        <v>92152.34</v>
      </c>
      <c r="J14" s="6" t="e">
        <f t="shared" si="0"/>
        <v>#DIV/0!</v>
      </c>
    </row>
    <row r="15" spans="1:10" ht="112.5" customHeight="1">
      <c r="A15" s="7">
        <v>22080400</v>
      </c>
      <c r="B15" s="3" t="s">
        <v>24</v>
      </c>
      <c r="C15" s="8">
        <v>14753.12</v>
      </c>
      <c r="D15" s="4">
        <v>35200</v>
      </c>
      <c r="E15" s="4">
        <v>29950</v>
      </c>
      <c r="F15" s="8">
        <v>35580.21</v>
      </c>
      <c r="G15" s="6">
        <f aca="true" t="shared" si="1" ref="G15:G45">SUM(F15/E15)*100</f>
        <v>118.79869782971619</v>
      </c>
      <c r="H15" s="6">
        <f>SUM(F15/D15)*100</f>
        <v>101.08014204545455</v>
      </c>
      <c r="I15" s="6">
        <f>SUM(F15-C15)</f>
        <v>20827.089999999997</v>
      </c>
      <c r="J15" s="6">
        <f t="shared" si="0"/>
        <v>241.17074896699813</v>
      </c>
    </row>
    <row r="16" spans="1:10" ht="51" customHeight="1">
      <c r="A16" s="7">
        <v>24060300</v>
      </c>
      <c r="B16" s="3" t="s">
        <v>6</v>
      </c>
      <c r="C16" s="8">
        <v>29520.56</v>
      </c>
      <c r="D16" s="4">
        <v>20000</v>
      </c>
      <c r="E16" s="9">
        <v>15000</v>
      </c>
      <c r="F16" s="8">
        <v>10292.68</v>
      </c>
      <c r="G16" s="6">
        <v>0</v>
      </c>
      <c r="H16" s="6">
        <f>SUM(F16/D16)*100</f>
        <v>51.46340000000001</v>
      </c>
      <c r="I16" s="6">
        <f>SUM(F16-C16)</f>
        <v>-19227.88</v>
      </c>
      <c r="J16" s="6">
        <f t="shared" si="0"/>
        <v>34.86614075071747</v>
      </c>
    </row>
    <row r="17" spans="1:10" s="60" customFormat="1" ht="52.5" customHeight="1">
      <c r="A17" s="10"/>
      <c r="B17" s="11" t="s">
        <v>20</v>
      </c>
      <c r="C17" s="12">
        <f>SUM(C13:C16)</f>
        <v>17416415.68</v>
      </c>
      <c r="D17" s="43">
        <f>SUM(D13:D16)</f>
        <v>22213700</v>
      </c>
      <c r="E17" s="43">
        <f>SUM(E13:E16)</f>
        <v>16841750</v>
      </c>
      <c r="F17" s="12">
        <f>SUM(F13:F16)</f>
        <v>17345232.78</v>
      </c>
      <c r="G17" s="13">
        <f t="shared" si="1"/>
        <v>102.98949206584827</v>
      </c>
      <c r="H17" s="13">
        <f>SUM(F17/D17)*100</f>
        <v>78.08349252938503</v>
      </c>
      <c r="I17" s="14">
        <f>SUM(F17-C17)</f>
        <v>-71182.89999999851</v>
      </c>
      <c r="J17" s="15">
        <f t="shared" si="0"/>
        <v>99.59128846424044</v>
      </c>
    </row>
    <row r="18" spans="1:10" s="60" customFormat="1" ht="46.5" customHeight="1">
      <c r="A18" s="47">
        <v>40000000</v>
      </c>
      <c r="B18" s="48" t="s">
        <v>18</v>
      </c>
      <c r="C18" s="49">
        <f>SUM(C19+C23+C22)</f>
        <v>284374686.4</v>
      </c>
      <c r="D18" s="49">
        <f>SUM(D19+D23+D20+D21)</f>
        <v>450362967</v>
      </c>
      <c r="E18" s="49">
        <f>SUM(E19+E23+E20+E21)</f>
        <v>326883023.13</v>
      </c>
      <c r="F18" s="49">
        <f>SUM(F19+F23+F20+F21)</f>
        <v>323643871.85999995</v>
      </c>
      <c r="G18" s="50">
        <f t="shared" si="1"/>
        <v>99.00907938289843</v>
      </c>
      <c r="H18" s="49">
        <f>SUM(H19+H23)</f>
        <v>71.25172052729849</v>
      </c>
      <c r="I18" s="17">
        <f>SUM(I19+I23)</f>
        <v>5445885.459999949</v>
      </c>
      <c r="J18" s="15">
        <f t="shared" si="0"/>
        <v>113.80895956567814</v>
      </c>
    </row>
    <row r="19" spans="1:10" s="61" customFormat="1" ht="93" customHeight="1">
      <c r="A19" s="7">
        <v>41020100</v>
      </c>
      <c r="B19" s="3" t="s">
        <v>28</v>
      </c>
      <c r="C19" s="9">
        <v>164296966.03</v>
      </c>
      <c r="D19" s="4"/>
      <c r="E19" s="4"/>
      <c r="F19" s="9"/>
      <c r="G19" s="6"/>
      <c r="H19" s="6"/>
      <c r="I19" s="5">
        <f aca="true" t="shared" si="2" ref="I19:I33">SUM(F19-C19)</f>
        <v>-164296966.03</v>
      </c>
      <c r="J19" s="6">
        <f t="shared" si="0"/>
        <v>0</v>
      </c>
    </row>
    <row r="20" spans="1:10" s="61" customFormat="1" ht="39.75" customHeight="1">
      <c r="A20" s="7">
        <v>41020100</v>
      </c>
      <c r="B20" s="3" t="s">
        <v>34</v>
      </c>
      <c r="C20" s="9"/>
      <c r="D20" s="4">
        <v>40922100</v>
      </c>
      <c r="E20" s="53">
        <v>30691800</v>
      </c>
      <c r="F20" s="4">
        <v>30691800</v>
      </c>
      <c r="G20" s="41">
        <f t="shared" si="1"/>
        <v>100</v>
      </c>
      <c r="H20" s="6">
        <f>SUM(F20/D20*100)</f>
        <v>75.0005498251556</v>
      </c>
      <c r="I20" s="5">
        <f t="shared" si="2"/>
        <v>30691800</v>
      </c>
      <c r="J20" s="6"/>
    </row>
    <row r="21" spans="1:10" s="61" customFormat="1" ht="39.75" customHeight="1">
      <c r="A21" s="7">
        <v>41020600</v>
      </c>
      <c r="B21" s="3" t="s">
        <v>42</v>
      </c>
      <c r="C21" s="9"/>
      <c r="D21" s="4">
        <v>4238200</v>
      </c>
      <c r="E21" s="53">
        <v>4238200</v>
      </c>
      <c r="F21" s="4">
        <v>4238200</v>
      </c>
      <c r="G21" s="41">
        <f t="shared" si="1"/>
        <v>100</v>
      </c>
      <c r="H21" s="6">
        <f>SUM(F21/D21*100)</f>
        <v>100</v>
      </c>
      <c r="I21" s="5">
        <f t="shared" si="2"/>
        <v>4238200</v>
      </c>
      <c r="J21" s="6"/>
    </row>
    <row r="22" spans="1:10" s="61" customFormat="1" ht="84" customHeight="1">
      <c r="A22" s="7">
        <v>41020600</v>
      </c>
      <c r="B22" s="3" t="s">
        <v>46</v>
      </c>
      <c r="C22" s="9">
        <v>1106700</v>
      </c>
      <c r="D22" s="52"/>
      <c r="E22" s="44"/>
      <c r="F22" s="52"/>
      <c r="G22" s="41"/>
      <c r="H22" s="6"/>
      <c r="I22" s="5">
        <f t="shared" si="2"/>
        <v>-1106700</v>
      </c>
      <c r="J22" s="6"/>
    </row>
    <row r="23" spans="1:11" s="63" customFormat="1" ht="44.25" customHeight="1">
      <c r="A23" s="10">
        <v>41030000</v>
      </c>
      <c r="B23" s="11" t="s">
        <v>7</v>
      </c>
      <c r="C23" s="19">
        <f>SUM(C24:C34)</f>
        <v>118971020.37</v>
      </c>
      <c r="D23" s="19">
        <f>SUM(D24:D36)</f>
        <v>405202667</v>
      </c>
      <c r="E23" s="19">
        <f>SUM(E24:E36)</f>
        <v>291953023.13</v>
      </c>
      <c r="F23" s="19">
        <f>SUM(F24:F36)</f>
        <v>288713871.85999995</v>
      </c>
      <c r="G23" s="13">
        <f t="shared" si="1"/>
        <v>98.89052312756573</v>
      </c>
      <c r="H23" s="20">
        <f aca="true" t="shared" si="3" ref="H23:H29">SUM(F23/D23)*100</f>
        <v>71.25172052729849</v>
      </c>
      <c r="I23" s="21">
        <f t="shared" si="2"/>
        <v>169742851.48999995</v>
      </c>
      <c r="J23" s="15">
        <f aca="true" t="shared" si="4" ref="J23:J33">SUM(F23/C23)*100</f>
        <v>242.67579698156703</v>
      </c>
      <c r="K23" s="62"/>
    </row>
    <row r="24" spans="1:11" s="63" customFormat="1" ht="57.75" customHeight="1">
      <c r="A24" s="7">
        <v>41030300</v>
      </c>
      <c r="B24" s="3" t="s">
        <v>29</v>
      </c>
      <c r="C24" s="9"/>
      <c r="D24" s="4">
        <v>28346900</v>
      </c>
      <c r="E24" s="9">
        <v>21236871.13</v>
      </c>
      <c r="F24" s="9">
        <v>21236871.13</v>
      </c>
      <c r="G24" s="41">
        <f t="shared" si="1"/>
        <v>100</v>
      </c>
      <c r="H24" s="41">
        <f t="shared" si="3"/>
        <v>74.9177904109444</v>
      </c>
      <c r="I24" s="22">
        <f t="shared" si="2"/>
        <v>21236871.13</v>
      </c>
      <c r="J24" s="15"/>
      <c r="K24" s="62"/>
    </row>
    <row r="25" spans="1:11" s="63" customFormat="1" ht="156.75" customHeight="1">
      <c r="A25" s="7">
        <v>41030600</v>
      </c>
      <c r="B25" s="3" t="s">
        <v>8</v>
      </c>
      <c r="C25" s="22">
        <v>105651672</v>
      </c>
      <c r="D25" s="4">
        <v>145687300</v>
      </c>
      <c r="E25" s="42">
        <v>104866069</v>
      </c>
      <c r="F25" s="42">
        <v>102200416</v>
      </c>
      <c r="G25" s="6">
        <f t="shared" si="1"/>
        <v>97.45804050307254</v>
      </c>
      <c r="H25" s="6">
        <f t="shared" si="3"/>
        <v>70.15053199558233</v>
      </c>
      <c r="I25" s="5">
        <f t="shared" si="2"/>
        <v>-3451256</v>
      </c>
      <c r="J25" s="6">
        <f t="shared" si="4"/>
        <v>96.73336357611075</v>
      </c>
      <c r="K25" s="62"/>
    </row>
    <row r="26" spans="1:11" s="63" customFormat="1" ht="96" customHeight="1">
      <c r="A26" s="7">
        <v>41030800</v>
      </c>
      <c r="B26" s="3" t="s">
        <v>9</v>
      </c>
      <c r="C26" s="22">
        <v>9049261</v>
      </c>
      <c r="D26" s="4">
        <v>36408500</v>
      </c>
      <c r="E26" s="42">
        <v>17049374</v>
      </c>
      <c r="F26" s="22">
        <v>16435270.83</v>
      </c>
      <c r="G26" s="6">
        <f t="shared" si="1"/>
        <v>96.39808963073952</v>
      </c>
      <c r="H26" s="6">
        <f t="shared" si="3"/>
        <v>45.14130170152574</v>
      </c>
      <c r="I26" s="5">
        <f t="shared" si="2"/>
        <v>7386009.83</v>
      </c>
      <c r="J26" s="6">
        <f t="shared" si="4"/>
        <v>181.62003317176948</v>
      </c>
      <c r="K26" s="62"/>
    </row>
    <row r="27" spans="1:11" s="63" customFormat="1" ht="108.75" customHeight="1">
      <c r="A27" s="7">
        <v>41030900</v>
      </c>
      <c r="B27" s="3" t="s">
        <v>10</v>
      </c>
      <c r="C27" s="22">
        <v>1411480</v>
      </c>
      <c r="D27" s="4">
        <v>2967300</v>
      </c>
      <c r="E27" s="4">
        <v>1994500</v>
      </c>
      <c r="F27" s="9">
        <v>1480645.31</v>
      </c>
      <c r="G27" s="6">
        <f t="shared" si="1"/>
        <v>74.2364156430183</v>
      </c>
      <c r="H27" s="6">
        <f t="shared" si="3"/>
        <v>49.898739931924645</v>
      </c>
      <c r="I27" s="5">
        <f t="shared" si="2"/>
        <v>69165.31000000006</v>
      </c>
      <c r="J27" s="6">
        <f t="shared" si="4"/>
        <v>104.90019766486243</v>
      </c>
      <c r="K27" s="62"/>
    </row>
    <row r="28" spans="1:11" s="63" customFormat="1" ht="112.5" customHeight="1">
      <c r="A28" s="7">
        <v>41031000</v>
      </c>
      <c r="B28" s="3" t="s">
        <v>11</v>
      </c>
      <c r="C28" s="22">
        <v>336825</v>
      </c>
      <c r="D28" s="4">
        <v>557100</v>
      </c>
      <c r="E28" s="4">
        <v>514159</v>
      </c>
      <c r="F28" s="4">
        <v>517459</v>
      </c>
      <c r="G28" s="6">
        <f t="shared" si="1"/>
        <v>100.64182480516727</v>
      </c>
      <c r="H28" s="6">
        <f t="shared" si="3"/>
        <v>92.8844013642075</v>
      </c>
      <c r="I28" s="5">
        <f t="shared" si="2"/>
        <v>180634</v>
      </c>
      <c r="J28" s="6">
        <f t="shared" si="4"/>
        <v>153.62844206932382</v>
      </c>
      <c r="K28" s="62"/>
    </row>
    <row r="29" spans="1:11" s="63" customFormat="1" ht="60.75" customHeight="1">
      <c r="A29" s="7">
        <v>41033900</v>
      </c>
      <c r="B29" s="3" t="s">
        <v>32</v>
      </c>
      <c r="C29" s="22"/>
      <c r="D29" s="4">
        <v>123991700</v>
      </c>
      <c r="E29" s="42">
        <v>92316600</v>
      </c>
      <c r="F29" s="42">
        <v>92316600</v>
      </c>
      <c r="G29" s="6">
        <f t="shared" si="1"/>
        <v>100</v>
      </c>
      <c r="H29" s="6">
        <f t="shared" si="3"/>
        <v>74.45385457252381</v>
      </c>
      <c r="I29" s="5">
        <f t="shared" si="2"/>
        <v>92316600</v>
      </c>
      <c r="J29" s="6"/>
      <c r="K29" s="62"/>
    </row>
    <row r="30" spans="1:12" s="63" customFormat="1" ht="63.75" customHeight="1">
      <c r="A30" s="23">
        <v>41034200</v>
      </c>
      <c r="B30" s="24" t="s">
        <v>33</v>
      </c>
      <c r="C30" s="22"/>
      <c r="D30" s="4">
        <v>61108500</v>
      </c>
      <c r="E30" s="42">
        <v>51168600</v>
      </c>
      <c r="F30" s="42">
        <v>51779400</v>
      </c>
      <c r="G30" s="6">
        <v>0</v>
      </c>
      <c r="H30" s="6">
        <v>0</v>
      </c>
      <c r="I30" s="5">
        <f t="shared" si="2"/>
        <v>51779400</v>
      </c>
      <c r="J30" s="6" t="e">
        <f t="shared" si="4"/>
        <v>#DIV/0!</v>
      </c>
      <c r="K30" s="62"/>
      <c r="L30" s="63">
        <v>-125555.7</v>
      </c>
    </row>
    <row r="31" spans="1:11" s="63" customFormat="1" ht="130.5" customHeight="1">
      <c r="A31" s="23">
        <v>410345000</v>
      </c>
      <c r="B31" s="3" t="s">
        <v>43</v>
      </c>
      <c r="C31" s="22"/>
      <c r="D31" s="4">
        <v>1000000</v>
      </c>
      <c r="E31" s="42">
        <v>570000</v>
      </c>
      <c r="F31" s="42">
        <v>570000</v>
      </c>
      <c r="G31" s="6">
        <v>0</v>
      </c>
      <c r="H31" s="6">
        <v>0</v>
      </c>
      <c r="I31" s="5">
        <f t="shared" si="2"/>
        <v>570000</v>
      </c>
      <c r="J31" s="6"/>
      <c r="K31" s="62"/>
    </row>
    <row r="32" spans="1:11" s="63" customFormat="1" ht="127.5" customHeight="1">
      <c r="A32" s="23">
        <v>41034800</v>
      </c>
      <c r="B32" s="24" t="s">
        <v>36</v>
      </c>
      <c r="C32" s="22">
        <v>247800</v>
      </c>
      <c r="D32" s="4"/>
      <c r="E32" s="42"/>
      <c r="F32" s="42"/>
      <c r="G32" s="6"/>
      <c r="H32" s="6"/>
      <c r="I32" s="5">
        <f t="shared" si="2"/>
        <v>-247800</v>
      </c>
      <c r="J32" s="6"/>
      <c r="K32" s="62"/>
    </row>
    <row r="33" spans="1:10" s="61" customFormat="1" ht="43.5" customHeight="1">
      <c r="A33" s="23">
        <v>41035000</v>
      </c>
      <c r="B33" s="24" t="s">
        <v>3</v>
      </c>
      <c r="C33" s="9">
        <v>2220070.23</v>
      </c>
      <c r="D33" s="4">
        <v>1540830</v>
      </c>
      <c r="E33" s="4">
        <v>1513880</v>
      </c>
      <c r="F33" s="40">
        <v>1494310</v>
      </c>
      <c r="G33" s="6">
        <f t="shared" si="1"/>
        <v>98.70729516210004</v>
      </c>
      <c r="H33" s="6">
        <f>SUM(F33/D33)*100</f>
        <v>96.98084798452781</v>
      </c>
      <c r="I33" s="5">
        <f t="shared" si="2"/>
        <v>-725760.23</v>
      </c>
      <c r="J33" s="6">
        <f t="shared" si="4"/>
        <v>67.3091319277769</v>
      </c>
    </row>
    <row r="34" spans="1:10" s="61" customFormat="1" ht="112.5" customHeight="1">
      <c r="A34" s="23">
        <v>41035800</v>
      </c>
      <c r="B34" s="3" t="s">
        <v>12</v>
      </c>
      <c r="C34" s="9">
        <v>53912.14</v>
      </c>
      <c r="D34" s="4">
        <v>149400</v>
      </c>
      <c r="E34" s="4">
        <v>112800</v>
      </c>
      <c r="F34" s="9">
        <v>72729.59</v>
      </c>
      <c r="G34" s="6">
        <f t="shared" si="1"/>
        <v>64.47658687943262</v>
      </c>
      <c r="H34" s="6">
        <f>SUM(F34/D34)*100</f>
        <v>48.68111780455154</v>
      </c>
      <c r="I34" s="5">
        <f>SUM(F34-C34)</f>
        <v>18817.449999999997</v>
      </c>
      <c r="J34" s="6">
        <f>SUM(F34/C34)*100</f>
        <v>134.90391959955585</v>
      </c>
    </row>
    <row r="35" spans="1:10" s="61" customFormat="1" ht="153.75" customHeight="1">
      <c r="A35" s="23">
        <v>41037000</v>
      </c>
      <c r="B35" s="3" t="s">
        <v>44</v>
      </c>
      <c r="C35" s="9"/>
      <c r="D35" s="4">
        <v>3299537</v>
      </c>
      <c r="E35" s="4">
        <v>481970</v>
      </c>
      <c r="F35" s="4">
        <v>481970</v>
      </c>
      <c r="G35" s="6">
        <f t="shared" si="1"/>
        <v>100</v>
      </c>
      <c r="H35" s="6">
        <f>SUM(F35/D35)*100</f>
        <v>14.607200949709004</v>
      </c>
      <c r="I35" s="5">
        <f>SUM(F35-C35)</f>
        <v>481970</v>
      </c>
      <c r="J35" s="6"/>
    </row>
    <row r="36" spans="1:10" s="61" customFormat="1" ht="186" customHeight="1">
      <c r="A36" s="23">
        <v>41037900</v>
      </c>
      <c r="B36" s="3" t="s">
        <v>35</v>
      </c>
      <c r="C36" s="9"/>
      <c r="D36" s="4">
        <v>145600</v>
      </c>
      <c r="E36" s="4">
        <v>128200</v>
      </c>
      <c r="F36" s="9">
        <v>128200</v>
      </c>
      <c r="G36" s="6">
        <f t="shared" si="1"/>
        <v>100</v>
      </c>
      <c r="H36" s="6">
        <f>SUM(F36/D36)*100</f>
        <v>88.04945054945054</v>
      </c>
      <c r="I36" s="5">
        <f>SUM(F36-C36)</f>
        <v>128200</v>
      </c>
      <c r="J36" s="6"/>
    </row>
    <row r="37" spans="1:12" s="61" customFormat="1" ht="51.75" customHeight="1">
      <c r="A37" s="16"/>
      <c r="B37" s="25" t="s">
        <v>13</v>
      </c>
      <c r="C37" s="17">
        <f>SUM(C17+C18)</f>
        <v>301791102.08</v>
      </c>
      <c r="D37" s="27">
        <f>SUM(D17+D18)</f>
        <v>472576667</v>
      </c>
      <c r="E37" s="27">
        <f>SUM(E17+E18)</f>
        <v>343724773.13</v>
      </c>
      <c r="F37" s="17">
        <f>SUM(F17+F18)</f>
        <v>340989104.64</v>
      </c>
      <c r="G37" s="18">
        <f t="shared" si="1"/>
        <v>99.20411075841619</v>
      </c>
      <c r="H37" s="18">
        <f>SUM(F37/D37)*100</f>
        <v>72.15529848408703</v>
      </c>
      <c r="I37" s="17">
        <f>SUM(I17+I18)</f>
        <v>5374702.55999995</v>
      </c>
      <c r="J37" s="26">
        <f>SUM(F37/C37)*100</f>
        <v>112.98845535532365</v>
      </c>
      <c r="K37" s="64"/>
      <c r="L37" s="65">
        <v>150003350.29</v>
      </c>
    </row>
    <row r="38" spans="1:10" ht="35.25" customHeight="1">
      <c r="A38" s="16"/>
      <c r="B38" s="25" t="s">
        <v>2</v>
      </c>
      <c r="C38" s="27"/>
      <c r="D38" s="27"/>
      <c r="E38" s="27"/>
      <c r="F38" s="17"/>
      <c r="G38" s="28"/>
      <c r="H38" s="28"/>
      <c r="I38" s="29" t="s">
        <v>25</v>
      </c>
      <c r="J38" s="30"/>
    </row>
    <row r="39" spans="1:10" ht="82.5" customHeight="1">
      <c r="A39" s="31">
        <v>21110000</v>
      </c>
      <c r="B39" s="24" t="s">
        <v>19</v>
      </c>
      <c r="C39" s="32">
        <v>1059</v>
      </c>
      <c r="D39" s="32"/>
      <c r="E39" s="32">
        <v>0</v>
      </c>
      <c r="F39" s="32">
        <v>1803.3</v>
      </c>
      <c r="G39" s="6">
        <v>0</v>
      </c>
      <c r="H39" s="6">
        <v>0</v>
      </c>
      <c r="I39" s="5">
        <f aca="true" t="shared" si="5" ref="I39:I45">SUM(F39-C39)</f>
        <v>744.3</v>
      </c>
      <c r="J39" s="6">
        <f aca="true" t="shared" si="6" ref="J39:J45">SUM(F39/C39)*100</f>
        <v>170.28328611898016</v>
      </c>
    </row>
    <row r="40" spans="1:10" ht="49.5" customHeight="1">
      <c r="A40" s="31">
        <v>25000000</v>
      </c>
      <c r="B40" s="24" t="s">
        <v>14</v>
      </c>
      <c r="C40" s="9">
        <v>3426246.08</v>
      </c>
      <c r="D40" s="9">
        <v>8428216.19</v>
      </c>
      <c r="E40" s="9">
        <v>6321162</v>
      </c>
      <c r="F40" s="9">
        <v>7882112.94</v>
      </c>
      <c r="G40" s="6">
        <f t="shared" si="1"/>
        <v>124.69405055589465</v>
      </c>
      <c r="H40" s="6">
        <f>SUM(F40/D40)*100</f>
        <v>93.52053580865729</v>
      </c>
      <c r="I40" s="5">
        <f t="shared" si="5"/>
        <v>4455866.86</v>
      </c>
      <c r="J40" s="6">
        <f t="shared" si="6"/>
        <v>230.05098746439137</v>
      </c>
    </row>
    <row r="41" spans="1:12" ht="42.75" customHeight="1">
      <c r="A41" s="23">
        <v>41035000</v>
      </c>
      <c r="B41" s="24" t="s">
        <v>3</v>
      </c>
      <c r="C41" s="32">
        <v>6840794.49</v>
      </c>
      <c r="D41" s="32">
        <v>8568200.87</v>
      </c>
      <c r="E41" s="32">
        <v>8568200.87</v>
      </c>
      <c r="F41" s="9">
        <v>7922051.61</v>
      </c>
      <c r="G41" s="6">
        <f t="shared" si="1"/>
        <v>92.45875219543026</v>
      </c>
      <c r="H41" s="6">
        <f>SUM(F41/D41)*100</f>
        <v>92.45875219543026</v>
      </c>
      <c r="I41" s="5">
        <f t="shared" si="5"/>
        <v>1081257.12</v>
      </c>
      <c r="J41" s="6">
        <f t="shared" si="6"/>
        <v>115.80601670727869</v>
      </c>
      <c r="L41" s="66"/>
    </row>
    <row r="42" spans="1:12" ht="215.25" customHeight="1">
      <c r="A42" s="23">
        <v>41036600</v>
      </c>
      <c r="B42" s="24" t="s">
        <v>45</v>
      </c>
      <c r="C42" s="32">
        <v>79652.73</v>
      </c>
      <c r="D42" s="32">
        <v>11759.26</v>
      </c>
      <c r="E42" s="32">
        <v>11759.26</v>
      </c>
      <c r="F42" s="9">
        <v>0</v>
      </c>
      <c r="G42" s="6"/>
      <c r="H42" s="6"/>
      <c r="I42" s="5">
        <f t="shared" si="5"/>
        <v>-79652.73</v>
      </c>
      <c r="J42" s="6"/>
      <c r="L42" s="66"/>
    </row>
    <row r="43" spans="1:10" ht="119.25" customHeight="1">
      <c r="A43" s="31">
        <v>41030300</v>
      </c>
      <c r="B43" s="24" t="s">
        <v>23</v>
      </c>
      <c r="C43" s="32">
        <v>11807.36</v>
      </c>
      <c r="D43" s="32"/>
      <c r="E43" s="32"/>
      <c r="F43" s="9"/>
      <c r="G43" s="6"/>
      <c r="H43" s="6"/>
      <c r="I43" s="5">
        <f t="shared" si="5"/>
        <v>-11807.36</v>
      </c>
      <c r="J43" s="6">
        <f t="shared" si="6"/>
        <v>0</v>
      </c>
    </row>
    <row r="44" spans="1:12" ht="63.75" customHeight="1">
      <c r="A44" s="10"/>
      <c r="B44" s="33" t="s">
        <v>15</v>
      </c>
      <c r="C44" s="34">
        <f>SUM(C39:C43)</f>
        <v>10359559.66</v>
      </c>
      <c r="D44" s="34">
        <f>SUM(D39:D43)</f>
        <v>17008176.32</v>
      </c>
      <c r="E44" s="34">
        <f>SUM(E39:E43)</f>
        <v>14901122.129999999</v>
      </c>
      <c r="F44" s="34">
        <f>SUM(F39:F43)</f>
        <v>15805967.850000001</v>
      </c>
      <c r="G44" s="35">
        <f t="shared" si="1"/>
        <v>106.07233275525138</v>
      </c>
      <c r="H44" s="20">
        <f>SUM(F44/D44)*100</f>
        <v>92.93158509542074</v>
      </c>
      <c r="I44" s="21">
        <f t="shared" si="5"/>
        <v>5446408.190000001</v>
      </c>
      <c r="J44" s="35">
        <f t="shared" si="6"/>
        <v>152.5737422125141</v>
      </c>
      <c r="L44" s="54">
        <v>1610219.18</v>
      </c>
    </row>
    <row r="45" spans="1:10" ht="61.5" customHeight="1">
      <c r="A45" s="10"/>
      <c r="B45" s="33" t="s">
        <v>16</v>
      </c>
      <c r="C45" s="34">
        <f>C37+C44</f>
        <v>312150661.74</v>
      </c>
      <c r="D45" s="34">
        <f>D37+D44</f>
        <v>489584843.32</v>
      </c>
      <c r="E45" s="34">
        <f>E37+E44</f>
        <v>358625895.26</v>
      </c>
      <c r="F45" s="34">
        <f>F37+F44</f>
        <v>356795072.49</v>
      </c>
      <c r="G45" s="35">
        <f t="shared" si="1"/>
        <v>99.48948952259215</v>
      </c>
      <c r="H45" s="20">
        <f>SUM(F45/D45)*100</f>
        <v>72.8770666327171</v>
      </c>
      <c r="I45" s="21">
        <f t="shared" si="5"/>
        <v>44644410.75</v>
      </c>
      <c r="J45" s="35">
        <f t="shared" si="6"/>
        <v>114.30219961769157</v>
      </c>
    </row>
    <row r="46" spans="1:10" ht="1.5" customHeight="1">
      <c r="A46" s="70"/>
      <c r="B46" s="70"/>
      <c r="C46" s="36"/>
      <c r="D46" s="36"/>
      <c r="E46" s="36"/>
      <c r="F46" s="36"/>
      <c r="G46" s="36"/>
      <c r="H46" s="36"/>
      <c r="I46" s="36"/>
      <c r="J46" s="36"/>
    </row>
    <row r="47" spans="1:10" ht="18.75">
      <c r="A47" s="37" t="s">
        <v>48</v>
      </c>
      <c r="B47" s="37"/>
      <c r="C47" s="38"/>
      <c r="D47" s="38"/>
      <c r="E47" s="38"/>
      <c r="F47" s="38"/>
      <c r="G47" s="38"/>
      <c r="H47" s="38"/>
      <c r="I47" s="38"/>
      <c r="J47" s="38"/>
    </row>
    <row r="48" spans="1:10" ht="18.75">
      <c r="A48" s="37" t="s">
        <v>26</v>
      </c>
      <c r="B48" s="37"/>
      <c r="C48" s="37"/>
      <c r="D48" s="37"/>
      <c r="E48" s="37"/>
      <c r="F48" s="39"/>
      <c r="G48" s="71" t="s">
        <v>49</v>
      </c>
      <c r="H48" s="71"/>
      <c r="I48" s="71"/>
      <c r="J48" s="71"/>
    </row>
    <row r="49" spans="1:10" ht="15.75">
      <c r="A49" s="57"/>
      <c r="B49" s="57"/>
      <c r="C49" s="57"/>
      <c r="D49" s="57"/>
      <c r="E49" s="57"/>
      <c r="F49" s="57"/>
      <c r="G49" s="57"/>
      <c r="H49" s="57"/>
      <c r="I49" s="57"/>
      <c r="J49" s="57"/>
    </row>
  </sheetData>
  <mergeCells count="5">
    <mergeCell ref="G48:J48"/>
    <mergeCell ref="A2:J2"/>
    <mergeCell ref="A7:J7"/>
    <mergeCell ref="A8:J9"/>
    <mergeCell ref="A46:B46"/>
  </mergeCells>
  <printOptions/>
  <pageMargins left="0.2" right="0.19" top="0.16" bottom="0.23" header="0.19" footer="0.23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RFU-Byudget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AHHA</dc:creator>
  <cp:keywords/>
  <dc:description/>
  <cp:lastModifiedBy>User</cp:lastModifiedBy>
  <cp:lastPrinted>2015-10-13T05:51:18Z</cp:lastPrinted>
  <dcterms:created xsi:type="dcterms:W3CDTF">2003-03-17T11:10:21Z</dcterms:created>
  <dcterms:modified xsi:type="dcterms:W3CDTF">2015-10-13T05:51:24Z</dcterms:modified>
  <cp:category/>
  <cp:version/>
  <cp:contentType/>
  <cp:contentStatus/>
</cp:coreProperties>
</file>