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(3)'!$A$1:$J$63</definedName>
  </definedNames>
  <calcPr fullCalcOnLoad="1"/>
</workbook>
</file>

<file path=xl/sharedStrings.xml><?xml version="1.0" encoding="utf-8"?>
<sst xmlns="http://schemas.openxmlformats.org/spreadsheetml/2006/main" count="66" uniqueCount="59">
  <si>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</si>
  <si>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</si>
  <si>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</si>
  <si>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</si>
  <si>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</si>
  <si>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</si>
  <si>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</si>
  <si>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</si>
  <si>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</si>
  <si>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</si>
  <si>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</si>
  <si>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</si>
  <si>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</si>
  <si>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</si>
  <si>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</si>
  <si>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</si>
  <si>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</si>
  <si>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</si>
  <si>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</si>
  <si>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</si>
  <si>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</si>
  <si>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</si>
  <si>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План з урахуванням змін на  2018 рік </t>
  </si>
  <si>
    <t xml:space="preserve"> Відсоток виконання до плану  на  2018 рік 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</si>
  <si>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</si>
  <si>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</si>
  <si>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</si>
  <si>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</si>
  <si>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</si>
  <si>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</si>
  <si>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</si>
  <si>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</si>
  <si>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</si>
  <si>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</si>
  <si>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</si>
  <si>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</si>
  <si>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</si>
  <si>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</si>
  <si>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</si>
  <si>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</si>
  <si>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</si>
  <si>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</si>
  <si>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</si>
  <si>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>Субвенції з місцнвого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</si>
  <si>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</si>
  <si>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</si>
  <si>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</si>
  <si>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</si>
  <si>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</si>
  <si>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здійснення природоохоронних заходів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</si>
  <si>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</si>
  <si>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                                              за  доходами  загального та спеціального фондів  за 9 місяців 2018 року</t>
  </si>
  <si>
    <t xml:space="preserve"> Надходження за 9 місяців 2017 року </t>
  </si>
  <si>
    <t xml:space="preserve"> План на 9 місяців 2018 року</t>
  </si>
  <si>
    <t xml:space="preserve"> Надходження за 9 місяців  2018 року</t>
  </si>
  <si>
    <t xml:space="preserve"> Відсоток виконання до уточненого призначення на 9 місяців 2018 року</t>
  </si>
  <si>
    <t>Збільшення/ зменшення надходжень  за  9 місяців 2018 р. до  надходжень за  9 місяців 2017 р. (+;-)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</si>
  <si>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</si>
  <si>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Дотація з місцевих бюджетів іншим місцевим бюджетам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</si>
</sst>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46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3" fillId="33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52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2" applyNumberFormat="1" applyFont="1" applyFill="1" applyBorder="1" applyAlignment="1" applyProtection="1">
      <alignment horizontal="center" vertical="center" wrapText="1"/>
      <protection/>
    </xf>
    <xf numFmtId="3" fontId="3" fillId="38" borderId="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172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2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52" applyFont="1" applyFill="1" applyBorder="1" applyAlignment="1" applyProtection="1">
      <alignment vertical="center" wrapText="1"/>
      <protection/>
    </xf>
    <xf numFmtId="2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34" borderId="10" xfId="0" applyFont="1" applyFill="1" applyBorder="1" applyAlignment="1" applyProtection="1">
      <alignment vertical="center" wrapText="1"/>
      <protection hidden="1"/>
    </xf>
    <xf numFmtId="2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87" fontId="10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/>
    </xf>
    <xf numFmtId="2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75" zoomScaleNormal="75" zoomScalePageLayoutView="0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62" sqref="H62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7" width="17.625" style="15" customWidth="1"/>
    <col min="8" max="8" width="15.875" style="15" customWidth="1"/>
    <col min="9" max="9" width="18.62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18.7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7.25" customHeight="1">
      <c r="A3" s="16"/>
      <c r="B3" s="16"/>
      <c r="C3" s="16"/>
      <c r="D3" s="16"/>
      <c r="E3" s="16"/>
      <c r="F3" s="17"/>
      <c r="G3" s="17"/>
      <c r="H3" s="17"/>
      <c r="I3" s="16" t="s">
        <v>12</v>
      </c>
      <c r="J3" s="16" t="s">
        <v>12</v>
      </c>
    </row>
    <row r="4" spans="1:10" ht="15.75" hidden="1">
      <c r="A4" s="18"/>
      <c r="B4" s="18"/>
      <c r="C4" s="17"/>
      <c r="D4" s="17"/>
      <c r="E4" s="17"/>
      <c r="F4" s="17"/>
      <c r="G4" s="17"/>
      <c r="H4" s="17"/>
      <c r="I4" s="17"/>
      <c r="J4" s="17"/>
    </row>
    <row r="5" spans="1:10" ht="8.25" customHeight="1" hidden="1">
      <c r="A5" s="18"/>
      <c r="B5" s="18"/>
      <c r="C5" s="17"/>
      <c r="D5" s="17"/>
      <c r="E5" s="17"/>
      <c r="F5" s="17"/>
      <c r="G5" s="17"/>
      <c r="H5" s="17"/>
      <c r="I5" s="17"/>
      <c r="J5" s="17"/>
    </row>
    <row r="6" spans="1:10" ht="12.75" customHeight="1" hidden="1">
      <c r="A6" s="18"/>
      <c r="B6" s="18"/>
      <c r="C6" s="19"/>
      <c r="D6" s="19"/>
      <c r="E6" s="19"/>
      <c r="F6" s="17"/>
      <c r="G6" s="17"/>
      <c r="H6" s="17"/>
      <c r="I6" s="17"/>
      <c r="J6" s="17"/>
    </row>
    <row r="7" spans="1:10" ht="15.75" hidden="1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8.75" customHeight="1" hidden="1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23.25" customHeight="1" hidden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21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6.5" customHeight="1">
      <c r="A11" s="28" t="s">
        <v>1</v>
      </c>
      <c r="B11" s="29" t="s">
        <v>3</v>
      </c>
      <c r="C11" s="30" t="s">
        <v>52</v>
      </c>
      <c r="D11" s="30" t="s">
        <v>22</v>
      </c>
      <c r="E11" s="30" t="s">
        <v>53</v>
      </c>
      <c r="F11" s="30" t="s">
        <v>54</v>
      </c>
      <c r="G11" s="30" t="s">
        <v>55</v>
      </c>
      <c r="H11" s="30" t="s">
        <v>23</v>
      </c>
      <c r="I11" s="30" t="s">
        <v>56</v>
      </c>
      <c r="J11" s="1" t="s">
        <v>11</v>
      </c>
    </row>
    <row r="12" spans="1:10" ht="29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1">
        <v>11010000</v>
      </c>
      <c r="B13" s="31" t="s">
        <v>40</v>
      </c>
      <c r="C13" s="32">
        <v>26465268.63</v>
      </c>
      <c r="D13" s="33">
        <v>41373000</v>
      </c>
      <c r="E13" s="33">
        <v>30341000</v>
      </c>
      <c r="F13" s="32">
        <v>31785656.84</v>
      </c>
      <c r="G13" s="34">
        <f aca="true" t="shared" si="0" ref="G13:G24">SUM(F13/E13)*100</f>
        <v>104.76140153587554</v>
      </c>
      <c r="H13" s="34">
        <f aca="true" t="shared" si="1" ref="H13:H23">SUM(F13/D13)*100</f>
        <v>76.8270534889904</v>
      </c>
      <c r="I13" s="34">
        <f aca="true" t="shared" si="2" ref="I13:I22">SUM(F13-C13)</f>
        <v>5320388.210000001</v>
      </c>
      <c r="J13" s="3">
        <f aca="true" t="shared" si="3" ref="J13:J19">SUM(F13/C13)*100</f>
        <v>120.1032843625438</v>
      </c>
    </row>
    <row r="14" spans="1:10" ht="56.25" customHeight="1">
      <c r="A14" s="31">
        <v>13030800</v>
      </c>
      <c r="B14" s="31" t="s">
        <v>24</v>
      </c>
      <c r="C14" s="32">
        <v>0</v>
      </c>
      <c r="D14" s="33">
        <v>120000</v>
      </c>
      <c r="E14" s="33">
        <v>92000</v>
      </c>
      <c r="F14" s="32">
        <v>87109.8</v>
      </c>
      <c r="G14" s="34">
        <f t="shared" si="0"/>
        <v>94.68456521739131</v>
      </c>
      <c r="H14" s="34">
        <f t="shared" si="1"/>
        <v>72.5915</v>
      </c>
      <c r="I14" s="34">
        <f t="shared" si="2"/>
        <v>87109.8</v>
      </c>
      <c r="J14" s="3"/>
    </row>
    <row r="15" spans="1:10" ht="81" customHeight="1">
      <c r="A15" s="35">
        <v>22010300</v>
      </c>
      <c r="B15" s="31" t="s">
        <v>19</v>
      </c>
      <c r="C15" s="32">
        <v>42964</v>
      </c>
      <c r="D15" s="33">
        <v>55000</v>
      </c>
      <c r="E15" s="33">
        <v>32000</v>
      </c>
      <c r="F15" s="32">
        <v>42341.81</v>
      </c>
      <c r="G15" s="34">
        <f t="shared" si="0"/>
        <v>132.31815625</v>
      </c>
      <c r="H15" s="34">
        <f t="shared" si="1"/>
        <v>76.98510909090909</v>
      </c>
      <c r="I15" s="34">
        <f t="shared" si="2"/>
        <v>-622.1900000000023</v>
      </c>
      <c r="J15" s="3"/>
    </row>
    <row r="16" spans="1:10" ht="65.25" customHeight="1">
      <c r="A16" s="35">
        <v>22012600</v>
      </c>
      <c r="B16" s="31" t="s">
        <v>20</v>
      </c>
      <c r="C16" s="32">
        <v>227954.26</v>
      </c>
      <c r="D16" s="33">
        <v>250000</v>
      </c>
      <c r="E16" s="33">
        <v>175000</v>
      </c>
      <c r="F16" s="32">
        <v>321141.86</v>
      </c>
      <c r="G16" s="34">
        <f t="shared" si="0"/>
        <v>183.50963428571427</v>
      </c>
      <c r="H16" s="34">
        <f t="shared" si="1"/>
        <v>128.45674400000001</v>
      </c>
      <c r="I16" s="34">
        <f t="shared" si="2"/>
        <v>93187.59999999998</v>
      </c>
      <c r="J16" s="3"/>
    </row>
    <row r="17" spans="1:10" ht="78.75" customHeight="1">
      <c r="A17" s="35">
        <v>22080400</v>
      </c>
      <c r="B17" s="31" t="s">
        <v>13</v>
      </c>
      <c r="C17" s="32">
        <v>53841.72</v>
      </c>
      <c r="D17" s="33">
        <v>200000</v>
      </c>
      <c r="E17" s="33">
        <v>156000</v>
      </c>
      <c r="F17" s="32">
        <v>89199.7</v>
      </c>
      <c r="G17" s="34">
        <f t="shared" si="0"/>
        <v>57.17929487179487</v>
      </c>
      <c r="H17" s="34">
        <f t="shared" si="1"/>
        <v>44.599849999999996</v>
      </c>
      <c r="I17" s="34">
        <f t="shared" si="2"/>
        <v>35357.979999999996</v>
      </c>
      <c r="J17" s="3">
        <f t="shared" si="3"/>
        <v>165.67022747415942</v>
      </c>
    </row>
    <row r="18" spans="1:10" ht="28.5" customHeight="1">
      <c r="A18" s="35">
        <v>24060300</v>
      </c>
      <c r="B18" s="31" t="s">
        <v>41</v>
      </c>
      <c r="C18" s="32">
        <v>2031.03</v>
      </c>
      <c r="D18" s="33">
        <v>2000</v>
      </c>
      <c r="E18" s="33">
        <v>1505</v>
      </c>
      <c r="F18" s="32">
        <v>11678.61</v>
      </c>
      <c r="G18" s="34">
        <f t="shared" si="0"/>
        <v>775.9873754152825</v>
      </c>
      <c r="H18" s="34">
        <f t="shared" si="1"/>
        <v>583.9305</v>
      </c>
      <c r="I18" s="34">
        <f t="shared" si="2"/>
        <v>9647.58</v>
      </c>
      <c r="J18" s="3">
        <f t="shared" si="3"/>
        <v>575.0092317691024</v>
      </c>
    </row>
    <row r="19" spans="1:10" s="21" customFormat="1" ht="42.75" customHeight="1">
      <c r="A19" s="36"/>
      <c r="B19" s="37" t="s">
        <v>10</v>
      </c>
      <c r="C19" s="38">
        <f>SUM(C13:C18)</f>
        <v>26792059.64</v>
      </c>
      <c r="D19" s="38">
        <f>SUM(D13:D18)</f>
        <v>42000000</v>
      </c>
      <c r="E19" s="38">
        <f>SUM(E13:E18)</f>
        <v>30797505</v>
      </c>
      <c r="F19" s="38">
        <f>SUM(F13:F18)</f>
        <v>32337128.619999997</v>
      </c>
      <c r="G19" s="39">
        <f t="shared" si="0"/>
        <v>104.99918295329442</v>
      </c>
      <c r="H19" s="39">
        <f t="shared" si="1"/>
        <v>76.99316338095238</v>
      </c>
      <c r="I19" s="40">
        <f t="shared" si="2"/>
        <v>5545068.979999997</v>
      </c>
      <c r="J19" s="4">
        <f t="shared" si="3"/>
        <v>120.69668795347603</v>
      </c>
    </row>
    <row r="20" spans="1:13" s="21" customFormat="1" ht="32.25" customHeight="1">
      <c r="A20" s="36">
        <v>40000000</v>
      </c>
      <c r="B20" s="37" t="s">
        <v>8</v>
      </c>
      <c r="C20" s="38">
        <f>SUM(C21)</f>
        <v>551474820.5699999</v>
      </c>
      <c r="D20" s="38">
        <f>SUM(D21)</f>
        <v>801379261.2400001</v>
      </c>
      <c r="E20" s="38">
        <f>SUM(E21)</f>
        <v>605694236.8700001</v>
      </c>
      <c r="F20" s="38">
        <f>SUM(F21)</f>
        <v>592592153.8800001</v>
      </c>
      <c r="G20" s="39">
        <f t="shared" si="0"/>
        <v>97.83684866184188</v>
      </c>
      <c r="H20" s="39">
        <f t="shared" si="1"/>
        <v>73.94652975709192</v>
      </c>
      <c r="I20" s="40">
        <f t="shared" si="2"/>
        <v>41117333.31000018</v>
      </c>
      <c r="J20" s="11">
        <f>SUM(J24+J23)</f>
        <v>71.48321001660295</v>
      </c>
      <c r="K20" s="11">
        <f>SUM(K24+K23)</f>
        <v>0</v>
      </c>
      <c r="L20" s="11">
        <f>SUM(L24+L23)</f>
        <v>0</v>
      </c>
      <c r="M20" s="11">
        <f>SUM(M24+M23)</f>
        <v>0</v>
      </c>
    </row>
    <row r="21" spans="1:13" s="21" customFormat="1" ht="34.5" customHeight="1">
      <c r="A21" s="36">
        <v>41000000</v>
      </c>
      <c r="B21" s="37" t="s">
        <v>28</v>
      </c>
      <c r="C21" s="38">
        <f>SUM(C22+C24+C28+C30)</f>
        <v>551474820.5699999</v>
      </c>
      <c r="D21" s="38">
        <f>SUM(D22+D24+D28+D30)</f>
        <v>801379261.2400001</v>
      </c>
      <c r="E21" s="38">
        <f>SUM(E22+E24+E28+E30)</f>
        <v>605694236.8700001</v>
      </c>
      <c r="F21" s="38">
        <f>SUM(F22+F24+F28+F30)</f>
        <v>592592153.8800001</v>
      </c>
      <c r="G21" s="39">
        <f t="shared" si="0"/>
        <v>97.83684866184188</v>
      </c>
      <c r="H21" s="39">
        <f t="shared" si="1"/>
        <v>73.94652975709192</v>
      </c>
      <c r="I21" s="40">
        <f t="shared" si="2"/>
        <v>41117333.31000018</v>
      </c>
      <c r="J21" s="11"/>
      <c r="K21" s="12"/>
      <c r="L21" s="12"/>
      <c r="M21" s="12"/>
    </row>
    <row r="22" spans="1:13" s="21" customFormat="1" ht="36.75" customHeight="1">
      <c r="A22" s="36">
        <v>41020000</v>
      </c>
      <c r="B22" s="37" t="s">
        <v>29</v>
      </c>
      <c r="C22" s="38">
        <f>SUM(C23)</f>
        <v>22493600</v>
      </c>
      <c r="D22" s="38">
        <f>SUM(D23)</f>
        <v>39949000</v>
      </c>
      <c r="E22" s="38">
        <f>SUM(E23)</f>
        <v>29961700</v>
      </c>
      <c r="F22" s="38">
        <f>SUM(F23)</f>
        <v>29961700</v>
      </c>
      <c r="G22" s="39">
        <f t="shared" si="0"/>
        <v>100</v>
      </c>
      <c r="H22" s="39">
        <f t="shared" si="1"/>
        <v>74.99987484042153</v>
      </c>
      <c r="I22" s="40">
        <f t="shared" si="2"/>
        <v>7468100</v>
      </c>
      <c r="J22" s="11"/>
      <c r="K22" s="12"/>
      <c r="L22" s="12"/>
      <c r="M22" s="12"/>
    </row>
    <row r="23" spans="1:10" s="22" customFormat="1" ht="28.5" customHeight="1">
      <c r="A23" s="35">
        <v>41020100</v>
      </c>
      <c r="B23" s="31" t="s">
        <v>18</v>
      </c>
      <c r="C23" s="33">
        <v>22493600</v>
      </c>
      <c r="D23" s="33">
        <v>39949000</v>
      </c>
      <c r="E23" s="32">
        <v>29961700</v>
      </c>
      <c r="F23" s="33">
        <v>29961700</v>
      </c>
      <c r="G23" s="34">
        <f t="shared" si="0"/>
        <v>100</v>
      </c>
      <c r="H23" s="41">
        <f t="shared" si="1"/>
        <v>74.99987484042153</v>
      </c>
      <c r="I23" s="42">
        <f>F23-C23</f>
        <v>7468100</v>
      </c>
      <c r="J23" s="3"/>
    </row>
    <row r="24" spans="1:11" s="24" customFormat="1" ht="44.25" customHeight="1">
      <c r="A24" s="36">
        <v>41030000</v>
      </c>
      <c r="B24" s="37" t="s">
        <v>30</v>
      </c>
      <c r="C24" s="38">
        <f>SUM(C25:C27)</f>
        <v>170794232.62</v>
      </c>
      <c r="D24" s="38">
        <f>SUM(D25:D27)</f>
        <v>156066300</v>
      </c>
      <c r="E24" s="38">
        <f>SUM(E25:E27)</f>
        <v>122089200</v>
      </c>
      <c r="F24" s="38">
        <f>SUM(F25:F27)</f>
        <v>122089200</v>
      </c>
      <c r="G24" s="39">
        <f t="shared" si="0"/>
        <v>100</v>
      </c>
      <c r="H24" s="39">
        <f>SUM(F24/D24)*100</f>
        <v>78.22906034166249</v>
      </c>
      <c r="I24" s="40">
        <f aca="true" t="shared" si="4" ref="I24:I30">SUM(F24-C24)</f>
        <v>-48705032.620000005</v>
      </c>
      <c r="J24" s="4">
        <f>SUM(F24/C24)*100</f>
        <v>71.48321001660295</v>
      </c>
      <c r="K24" s="23"/>
    </row>
    <row r="25" spans="1:11" s="24" customFormat="1" ht="44.25" customHeight="1">
      <c r="A25" s="35">
        <v>41033900</v>
      </c>
      <c r="B25" s="31" t="s">
        <v>16</v>
      </c>
      <c r="C25" s="32">
        <v>62465400</v>
      </c>
      <c r="D25" s="33">
        <v>109232500</v>
      </c>
      <c r="E25" s="32">
        <v>84863400</v>
      </c>
      <c r="F25" s="32">
        <v>84863400</v>
      </c>
      <c r="G25" s="34">
        <f aca="true" t="shared" si="5" ref="G25:G45">SUM(F25/E25)*100</f>
        <v>100</v>
      </c>
      <c r="H25" s="34">
        <f aca="true" t="shared" si="6" ref="H25:H45">SUM(F25/D25)*100</f>
        <v>77.69061405717163</v>
      </c>
      <c r="I25" s="42">
        <f t="shared" si="4"/>
        <v>22398000</v>
      </c>
      <c r="J25" s="4"/>
      <c r="K25" s="23"/>
    </row>
    <row r="26" spans="1:11" s="24" customFormat="1" ht="44.25" customHeight="1">
      <c r="A26" s="31">
        <v>41034200</v>
      </c>
      <c r="B26" s="43" t="s">
        <v>17</v>
      </c>
      <c r="C26" s="32">
        <v>82172832.62</v>
      </c>
      <c r="D26" s="33">
        <v>44188800</v>
      </c>
      <c r="E26" s="32">
        <v>35890800</v>
      </c>
      <c r="F26" s="32">
        <v>35890800</v>
      </c>
      <c r="G26" s="34">
        <f t="shared" si="5"/>
        <v>100</v>
      </c>
      <c r="H26" s="34">
        <f t="shared" si="6"/>
        <v>81.22148598739952</v>
      </c>
      <c r="I26" s="42">
        <f t="shared" si="4"/>
        <v>-46282032.620000005</v>
      </c>
      <c r="J26" s="4"/>
      <c r="K26" s="23"/>
    </row>
    <row r="27" spans="1:11" s="24" customFormat="1" ht="73.5" customHeight="1">
      <c r="A27" s="31">
        <v>41034500</v>
      </c>
      <c r="B27" s="43" t="s">
        <v>45</v>
      </c>
      <c r="C27" s="32">
        <v>26156000</v>
      </c>
      <c r="D27" s="33">
        <v>2645000</v>
      </c>
      <c r="E27" s="32">
        <v>1335000</v>
      </c>
      <c r="F27" s="32">
        <v>1335000</v>
      </c>
      <c r="G27" s="34">
        <f t="shared" si="5"/>
        <v>100</v>
      </c>
      <c r="H27" s="34">
        <f t="shared" si="6"/>
        <v>50.4725897920605</v>
      </c>
      <c r="I27" s="42">
        <f t="shared" si="4"/>
        <v>-24821000</v>
      </c>
      <c r="J27" s="4"/>
      <c r="K27" s="23"/>
    </row>
    <row r="28" spans="1:11" s="24" customFormat="1" ht="44.25" customHeight="1">
      <c r="A28" s="37">
        <v>41040000</v>
      </c>
      <c r="B28" s="44" t="s">
        <v>58</v>
      </c>
      <c r="C28" s="45">
        <f>SUM(C29)</f>
        <v>22396019.11</v>
      </c>
      <c r="D28" s="45">
        <f>SUM(D29)</f>
        <v>29928300</v>
      </c>
      <c r="E28" s="45">
        <f>SUM(E29)</f>
        <v>21591515</v>
      </c>
      <c r="F28" s="45">
        <f>SUM(F29)</f>
        <v>21591515</v>
      </c>
      <c r="G28" s="39">
        <f t="shared" si="5"/>
        <v>100</v>
      </c>
      <c r="H28" s="39">
        <f t="shared" si="6"/>
        <v>72.14414116404875</v>
      </c>
      <c r="I28" s="40">
        <f t="shared" si="4"/>
        <v>-804504.1099999994</v>
      </c>
      <c r="J28" s="4"/>
      <c r="K28" s="23"/>
    </row>
    <row r="29" spans="1:11" s="24" customFormat="1" ht="100.5" customHeight="1">
      <c r="A29" s="46">
        <v>41040200</v>
      </c>
      <c r="B29" s="47" t="s">
        <v>25</v>
      </c>
      <c r="C29" s="33">
        <v>22396019.11</v>
      </c>
      <c r="D29" s="33">
        <v>29928300</v>
      </c>
      <c r="E29" s="33">
        <v>21591515</v>
      </c>
      <c r="F29" s="33">
        <v>21591515</v>
      </c>
      <c r="G29" s="34">
        <f t="shared" si="5"/>
        <v>100</v>
      </c>
      <c r="H29" s="34">
        <f t="shared" si="6"/>
        <v>72.14414116404875</v>
      </c>
      <c r="I29" s="42">
        <f t="shared" si="4"/>
        <v>-804504.1099999994</v>
      </c>
      <c r="J29" s="4"/>
      <c r="K29" s="23"/>
    </row>
    <row r="30" spans="1:11" s="24" customFormat="1" ht="43.5" customHeight="1">
      <c r="A30" s="48">
        <v>41050000</v>
      </c>
      <c r="B30" s="49" t="s">
        <v>31</v>
      </c>
      <c r="C30" s="38">
        <f>SUM(C31:C45)</f>
        <v>335790968.84</v>
      </c>
      <c r="D30" s="38">
        <f>SUM(D31:D44)</f>
        <v>575435661.2400001</v>
      </c>
      <c r="E30" s="38">
        <f>SUM(E31:E44)</f>
        <v>432051821.87000006</v>
      </c>
      <c r="F30" s="38">
        <f>SUM(F31:F44)</f>
        <v>418949738.8800001</v>
      </c>
      <c r="G30" s="39">
        <f t="shared" si="5"/>
        <v>96.96747419481031</v>
      </c>
      <c r="H30" s="39">
        <f t="shared" si="6"/>
        <v>72.80566136224678</v>
      </c>
      <c r="I30" s="40">
        <f t="shared" si="4"/>
        <v>83158770.04000014</v>
      </c>
      <c r="J30" s="4"/>
      <c r="K30" s="23"/>
    </row>
    <row r="31" spans="1:11" s="24" customFormat="1" ht="213.75" customHeight="1">
      <c r="A31" s="50">
        <v>41050100</v>
      </c>
      <c r="B31" s="31" t="s">
        <v>32</v>
      </c>
      <c r="C31" s="32">
        <v>189676078.07</v>
      </c>
      <c r="D31" s="33">
        <v>278599700</v>
      </c>
      <c r="E31" s="51">
        <v>206258415.63</v>
      </c>
      <c r="F31" s="51">
        <v>206258415.63</v>
      </c>
      <c r="G31" s="34">
        <f t="shared" si="5"/>
        <v>100</v>
      </c>
      <c r="H31" s="34">
        <f t="shared" si="6"/>
        <v>74.03396903514253</v>
      </c>
      <c r="I31" s="42">
        <f>F31-C31</f>
        <v>16582337.560000002</v>
      </c>
      <c r="J31" s="4"/>
      <c r="K31" s="23"/>
    </row>
    <row r="32" spans="1:11" s="24" customFormat="1" ht="121.5" customHeight="1">
      <c r="A32" s="50">
        <v>41050200</v>
      </c>
      <c r="B32" s="31" t="s">
        <v>33</v>
      </c>
      <c r="C32" s="33">
        <v>1470390</v>
      </c>
      <c r="D32" s="33">
        <v>1914500</v>
      </c>
      <c r="E32" s="51">
        <v>1749281</v>
      </c>
      <c r="F32" s="51">
        <v>1749281</v>
      </c>
      <c r="G32" s="34">
        <f t="shared" si="5"/>
        <v>100</v>
      </c>
      <c r="H32" s="34">
        <f t="shared" si="6"/>
        <v>91.37012274745364</v>
      </c>
      <c r="I32" s="42">
        <f>F32-C32</f>
        <v>278891</v>
      </c>
      <c r="J32" s="4"/>
      <c r="K32" s="23"/>
    </row>
    <row r="33" spans="1:11" s="24" customFormat="1" ht="329.25" customHeight="1">
      <c r="A33" s="50">
        <v>41050300</v>
      </c>
      <c r="B33" s="52" t="s">
        <v>34</v>
      </c>
      <c r="C33" s="32">
        <v>136505591</v>
      </c>
      <c r="D33" s="33">
        <v>207800000</v>
      </c>
      <c r="E33" s="51">
        <v>154700000</v>
      </c>
      <c r="F33" s="51">
        <v>142668460</v>
      </c>
      <c r="G33" s="34">
        <f t="shared" si="5"/>
        <v>92.2226632191338</v>
      </c>
      <c r="H33" s="41">
        <f t="shared" si="6"/>
        <v>68.65662175168431</v>
      </c>
      <c r="I33" s="53">
        <f>F33-C33</f>
        <v>6162869</v>
      </c>
      <c r="J33" s="4"/>
      <c r="K33" s="23"/>
    </row>
    <row r="34" spans="1:11" s="24" customFormat="1" ht="132" customHeight="1">
      <c r="A34" s="50">
        <v>41050400</v>
      </c>
      <c r="B34" s="52" t="s">
        <v>48</v>
      </c>
      <c r="C34" s="32"/>
      <c r="D34" s="33">
        <v>2658122.62</v>
      </c>
      <c r="E34" s="51">
        <v>2658112.62</v>
      </c>
      <c r="F34" s="51">
        <v>2254822.22</v>
      </c>
      <c r="G34" s="34">
        <f t="shared" si="5"/>
        <v>84.82794156404103</v>
      </c>
      <c r="H34" s="41">
        <f t="shared" si="6"/>
        <v>84.82762243677081</v>
      </c>
      <c r="I34" s="53">
        <f>SUM(F34-C34)</f>
        <v>2254822.22</v>
      </c>
      <c r="J34" s="4"/>
      <c r="K34" s="23"/>
    </row>
    <row r="35" spans="1:11" s="24" customFormat="1" ht="141.75" customHeight="1">
      <c r="A35" s="50">
        <v>41050500</v>
      </c>
      <c r="B35" s="52" t="s">
        <v>57</v>
      </c>
      <c r="C35" s="32"/>
      <c r="D35" s="33">
        <v>1208031.22</v>
      </c>
      <c r="E35" s="51">
        <v>1208031.22</v>
      </c>
      <c r="F35" s="51">
        <v>1208031.22</v>
      </c>
      <c r="G35" s="34">
        <f t="shared" si="5"/>
        <v>100</v>
      </c>
      <c r="H35" s="41">
        <f t="shared" si="6"/>
        <v>100</v>
      </c>
      <c r="I35" s="53">
        <f>SUM(F35-C35)</f>
        <v>1208031.22</v>
      </c>
      <c r="J35" s="4"/>
      <c r="K35" s="23"/>
    </row>
    <row r="36" spans="1:11" s="24" customFormat="1" ht="249" customHeight="1">
      <c r="A36" s="50">
        <v>41050700</v>
      </c>
      <c r="B36" s="52" t="s">
        <v>35</v>
      </c>
      <c r="C36" s="33">
        <v>207258.84</v>
      </c>
      <c r="D36" s="33">
        <v>517600</v>
      </c>
      <c r="E36" s="51">
        <v>452700</v>
      </c>
      <c r="F36" s="51">
        <v>358917.41</v>
      </c>
      <c r="G36" s="34">
        <f t="shared" si="5"/>
        <v>79.28372211177378</v>
      </c>
      <c r="H36" s="34">
        <f t="shared" si="6"/>
        <v>69.3426217156105</v>
      </c>
      <c r="I36" s="42">
        <f aca="true" t="shared" si="7" ref="I36:I45">SUM(F36-C36)</f>
        <v>151658.56999999998</v>
      </c>
      <c r="J36" s="4"/>
      <c r="K36" s="23"/>
    </row>
    <row r="37" spans="1:11" s="24" customFormat="1" ht="72.75" customHeight="1">
      <c r="A37" s="50">
        <v>41051100</v>
      </c>
      <c r="B37" s="52" t="s">
        <v>26</v>
      </c>
      <c r="C37" s="33">
        <v>400000</v>
      </c>
      <c r="D37" s="33">
        <v>302400</v>
      </c>
      <c r="E37" s="51">
        <v>302400</v>
      </c>
      <c r="F37" s="51">
        <v>302400</v>
      </c>
      <c r="G37" s="34">
        <f t="shared" si="5"/>
        <v>100</v>
      </c>
      <c r="H37" s="34">
        <f t="shared" si="6"/>
        <v>100</v>
      </c>
      <c r="I37" s="42">
        <f t="shared" si="7"/>
        <v>-97600</v>
      </c>
      <c r="J37" s="4"/>
      <c r="K37" s="23"/>
    </row>
    <row r="38" spans="1:11" s="24" customFormat="1" ht="88.5" customHeight="1">
      <c r="A38" s="50">
        <v>41051200</v>
      </c>
      <c r="B38" s="59" t="s">
        <v>44</v>
      </c>
      <c r="C38" s="33">
        <v>14107</v>
      </c>
      <c r="D38" s="33">
        <v>406008</v>
      </c>
      <c r="E38" s="51">
        <v>353996</v>
      </c>
      <c r="F38" s="51">
        <v>336654</v>
      </c>
      <c r="G38" s="34">
        <f t="shared" si="5"/>
        <v>95.10107458841343</v>
      </c>
      <c r="H38" s="34">
        <f t="shared" si="6"/>
        <v>82.91807057989004</v>
      </c>
      <c r="I38" s="42">
        <f t="shared" si="7"/>
        <v>322547</v>
      </c>
      <c r="J38" s="4"/>
      <c r="K38" s="23"/>
    </row>
    <row r="39" spans="1:11" s="24" customFormat="1" ht="105" customHeight="1">
      <c r="A39" s="61">
        <v>41051400</v>
      </c>
      <c r="B39" s="59" t="s">
        <v>47</v>
      </c>
      <c r="C39" s="33"/>
      <c r="D39" s="33">
        <v>786600</v>
      </c>
      <c r="E39" s="51">
        <v>680186</v>
      </c>
      <c r="F39" s="51">
        <v>680186</v>
      </c>
      <c r="G39" s="34">
        <f t="shared" si="5"/>
        <v>100</v>
      </c>
      <c r="H39" s="34">
        <f t="shared" si="6"/>
        <v>86.47165013984235</v>
      </c>
      <c r="I39" s="42">
        <f t="shared" si="7"/>
        <v>680186</v>
      </c>
      <c r="J39" s="4"/>
      <c r="K39" s="23"/>
    </row>
    <row r="40" spans="1:11" s="24" customFormat="1" ht="73.5" customHeight="1">
      <c r="A40" s="61">
        <v>41051500</v>
      </c>
      <c r="B40" s="59" t="s">
        <v>36</v>
      </c>
      <c r="C40" s="33"/>
      <c r="D40" s="33">
        <v>73824132.11</v>
      </c>
      <c r="E40" s="51">
        <v>57133632.11</v>
      </c>
      <c r="F40" s="51">
        <v>57133632.11</v>
      </c>
      <c r="G40" s="34">
        <f t="shared" si="5"/>
        <v>100</v>
      </c>
      <c r="H40" s="34">
        <f t="shared" si="6"/>
        <v>77.39153915804835</v>
      </c>
      <c r="I40" s="42">
        <f t="shared" si="7"/>
        <v>57133632.11</v>
      </c>
      <c r="J40" s="4"/>
      <c r="K40" s="23"/>
    </row>
    <row r="41" spans="1:11" s="24" customFormat="1" ht="73.5" customHeight="1">
      <c r="A41" s="50">
        <v>41051600</v>
      </c>
      <c r="B41" s="52" t="s">
        <v>46</v>
      </c>
      <c r="C41" s="33"/>
      <c r="D41" s="33">
        <v>226000.35</v>
      </c>
      <c r="E41" s="51">
        <v>226000.35</v>
      </c>
      <c r="F41" s="51">
        <v>226000.35</v>
      </c>
      <c r="G41" s="34">
        <f t="shared" si="5"/>
        <v>100</v>
      </c>
      <c r="H41" s="34">
        <f t="shared" si="6"/>
        <v>100</v>
      </c>
      <c r="I41" s="42">
        <f t="shared" si="7"/>
        <v>226000.35</v>
      </c>
      <c r="J41" s="4"/>
      <c r="K41" s="23"/>
    </row>
    <row r="42" spans="1:11" s="24" customFormat="1" ht="87" customHeight="1">
      <c r="A42" s="50">
        <v>41052000</v>
      </c>
      <c r="B42" s="52" t="s">
        <v>27</v>
      </c>
      <c r="C42" s="33">
        <v>907000</v>
      </c>
      <c r="D42" s="33">
        <v>2700000</v>
      </c>
      <c r="E42" s="51">
        <v>1910000</v>
      </c>
      <c r="F42" s="51">
        <v>1910000</v>
      </c>
      <c r="G42" s="34">
        <f t="shared" si="5"/>
        <v>100</v>
      </c>
      <c r="H42" s="34">
        <f t="shared" si="6"/>
        <v>70.74074074074073</v>
      </c>
      <c r="I42" s="42">
        <f t="shared" si="7"/>
        <v>1003000</v>
      </c>
      <c r="J42" s="4"/>
      <c r="K42" s="23"/>
    </row>
    <row r="43" spans="1:11" s="24" customFormat="1" ht="90" customHeight="1">
      <c r="A43" s="50">
        <v>41053300</v>
      </c>
      <c r="B43" s="58" t="s">
        <v>37</v>
      </c>
      <c r="C43" s="33">
        <v>3855658</v>
      </c>
      <c r="D43" s="33">
        <v>1830000</v>
      </c>
      <c r="E43" s="33">
        <v>1830000</v>
      </c>
      <c r="F43" s="33">
        <v>1830000</v>
      </c>
      <c r="G43" s="41">
        <f t="shared" si="5"/>
        <v>100</v>
      </c>
      <c r="H43" s="41">
        <f t="shared" si="6"/>
        <v>100</v>
      </c>
      <c r="I43" s="53">
        <f t="shared" si="7"/>
        <v>-2025658</v>
      </c>
      <c r="J43" s="4"/>
      <c r="K43" s="23"/>
    </row>
    <row r="44" spans="1:11" s="24" customFormat="1" ht="39" customHeight="1">
      <c r="A44" s="61">
        <v>41053900</v>
      </c>
      <c r="B44" s="59" t="s">
        <v>38</v>
      </c>
      <c r="C44" s="33">
        <v>2752985.93</v>
      </c>
      <c r="D44" s="33">
        <v>2662566.94</v>
      </c>
      <c r="E44" s="51">
        <v>2589066.94</v>
      </c>
      <c r="F44" s="51">
        <v>2032938.94</v>
      </c>
      <c r="G44" s="34">
        <f t="shared" si="5"/>
        <v>78.52013822400436</v>
      </c>
      <c r="H44" s="34">
        <f t="shared" si="6"/>
        <v>76.35259453796117</v>
      </c>
      <c r="I44" s="42">
        <f t="shared" si="7"/>
        <v>-720046.9900000002</v>
      </c>
      <c r="J44" s="4"/>
      <c r="K44" s="23"/>
    </row>
    <row r="45" spans="1:11" s="24" customFormat="1" ht="89.25" customHeight="1">
      <c r="A45" s="50">
        <v>41053000</v>
      </c>
      <c r="B45" s="60" t="s">
        <v>43</v>
      </c>
      <c r="C45" s="33">
        <v>1900</v>
      </c>
      <c r="D45" s="33"/>
      <c r="E45" s="51"/>
      <c r="F45" s="51"/>
      <c r="G45" s="34" t="e">
        <f t="shared" si="5"/>
        <v>#DIV/0!</v>
      </c>
      <c r="H45" s="34" t="e">
        <f t="shared" si="6"/>
        <v>#DIV/0!</v>
      </c>
      <c r="I45" s="42">
        <f t="shared" si="7"/>
        <v>-1900</v>
      </c>
      <c r="J45" s="4"/>
      <c r="K45" s="23"/>
    </row>
    <row r="46" spans="1:12" s="22" customFormat="1" ht="33" customHeight="1">
      <c r="A46" s="36"/>
      <c r="B46" s="44" t="s">
        <v>4</v>
      </c>
      <c r="C46" s="38">
        <f>SUM(C19+C20)</f>
        <v>578266880.2099999</v>
      </c>
      <c r="D46" s="38">
        <f>SUM(D19+D20)</f>
        <v>843379261.2400001</v>
      </c>
      <c r="E46" s="38">
        <f>SUM(E19+E20)</f>
        <v>636491741.8700001</v>
      </c>
      <c r="F46" s="38">
        <f>SUM(F19+F20)</f>
        <v>624929282.5000001</v>
      </c>
      <c r="G46" s="39">
        <f>SUM(F46/E46)*100</f>
        <v>98.18340779472963</v>
      </c>
      <c r="H46" s="39">
        <f>SUM(F46/D46)*100</f>
        <v>74.09825107404014</v>
      </c>
      <c r="I46" s="54">
        <f>SUM(I19+I20)</f>
        <v>46662402.29000018</v>
      </c>
      <c r="J46" s="5">
        <f>SUM(F46/C46)*100</f>
        <v>108.06935411432426</v>
      </c>
      <c r="K46" s="25"/>
      <c r="L46" s="26">
        <v>150003350.29</v>
      </c>
    </row>
    <row r="47" spans="1:10" ht="35.25" customHeight="1">
      <c r="A47" s="36"/>
      <c r="B47" s="44" t="s">
        <v>2</v>
      </c>
      <c r="C47" s="38"/>
      <c r="D47" s="38"/>
      <c r="E47" s="38"/>
      <c r="F47" s="38"/>
      <c r="G47" s="39"/>
      <c r="H47" s="55"/>
      <c r="I47" s="56" t="s">
        <v>14</v>
      </c>
      <c r="J47" s="6"/>
    </row>
    <row r="48" spans="1:10" ht="64.5" customHeight="1">
      <c r="A48" s="35">
        <v>21110000</v>
      </c>
      <c r="B48" s="43" t="s">
        <v>9</v>
      </c>
      <c r="C48" s="33">
        <v>162.8</v>
      </c>
      <c r="D48" s="33"/>
      <c r="E48" s="33"/>
      <c r="F48" s="33"/>
      <c r="G48" s="41"/>
      <c r="H48" s="34">
        <v>0</v>
      </c>
      <c r="I48" s="42">
        <f aca="true" t="shared" si="8" ref="I48:I62">SUM(F48-C48)</f>
        <v>-162.8</v>
      </c>
      <c r="J48" s="3">
        <f aca="true" t="shared" si="9" ref="J48:J62">SUM(F48/C48)*100</f>
        <v>0</v>
      </c>
    </row>
    <row r="49" spans="1:10" ht="42.75" customHeight="1">
      <c r="A49" s="35">
        <v>25000000</v>
      </c>
      <c r="B49" s="43" t="s">
        <v>5</v>
      </c>
      <c r="C49" s="33">
        <v>7630856.73</v>
      </c>
      <c r="D49" s="33">
        <v>6927546.34</v>
      </c>
      <c r="E49" s="33">
        <v>5195659</v>
      </c>
      <c r="F49" s="33">
        <v>5414935.69</v>
      </c>
      <c r="G49" s="41">
        <f aca="true" t="shared" si="10" ref="G49:G59">SUM(F49/E49)*100</f>
        <v>104.22038263096174</v>
      </c>
      <c r="H49" s="34">
        <f aca="true" t="shared" si="11" ref="H49:H62">SUM(F49/D49)*100</f>
        <v>78.16527561474241</v>
      </c>
      <c r="I49" s="42">
        <f t="shared" si="8"/>
        <v>-2215921.04</v>
      </c>
      <c r="J49" s="3">
        <f t="shared" si="9"/>
        <v>70.96104515645912</v>
      </c>
    </row>
    <row r="50" spans="1:10" ht="60.75" customHeight="1" hidden="1">
      <c r="A50" s="35"/>
      <c r="B50" s="43"/>
      <c r="C50" s="33"/>
      <c r="D50" s="33"/>
      <c r="E50" s="33"/>
      <c r="F50" s="33"/>
      <c r="G50" s="39" t="e">
        <f t="shared" si="10"/>
        <v>#DIV/0!</v>
      </c>
      <c r="H50" s="34" t="e">
        <f t="shared" si="11"/>
        <v>#DIV/0!</v>
      </c>
      <c r="I50" s="42">
        <f t="shared" si="8"/>
        <v>0</v>
      </c>
      <c r="J50" s="3" t="e">
        <f t="shared" si="9"/>
        <v>#DIV/0!</v>
      </c>
    </row>
    <row r="51" spans="1:10" ht="76.5" customHeight="1">
      <c r="A51" s="35">
        <v>31030000</v>
      </c>
      <c r="B51" s="43" t="s">
        <v>50</v>
      </c>
      <c r="C51" s="33"/>
      <c r="D51" s="33">
        <v>1711500</v>
      </c>
      <c r="E51" s="33">
        <v>1711500</v>
      </c>
      <c r="F51" s="33">
        <v>4636212</v>
      </c>
      <c r="G51" s="41">
        <f t="shared" si="10"/>
        <v>270.88588957055214</v>
      </c>
      <c r="H51" s="34">
        <f t="shared" si="11"/>
        <v>270.88588957055214</v>
      </c>
      <c r="I51" s="42">
        <f t="shared" si="8"/>
        <v>4636212</v>
      </c>
      <c r="J51" s="3"/>
    </row>
    <row r="52" spans="1:10" ht="42" customHeight="1">
      <c r="A52" s="36"/>
      <c r="B52" s="44" t="s">
        <v>39</v>
      </c>
      <c r="C52" s="38">
        <f>SUM(C48:C50)</f>
        <v>7631019.53</v>
      </c>
      <c r="D52" s="38">
        <f>SUM(D48:D51)</f>
        <v>8639046.34</v>
      </c>
      <c r="E52" s="38">
        <f>SUM(E48:E51)</f>
        <v>6907159</v>
      </c>
      <c r="F52" s="38">
        <f>SUM(F48:F51)</f>
        <v>10051147.690000001</v>
      </c>
      <c r="G52" s="39">
        <f t="shared" si="10"/>
        <v>145.51782708346516</v>
      </c>
      <c r="H52" s="39">
        <f t="shared" si="11"/>
        <v>116.34556980510422</v>
      </c>
      <c r="I52" s="40">
        <f t="shared" si="8"/>
        <v>2420128.160000001</v>
      </c>
      <c r="J52" s="3"/>
    </row>
    <row r="53" spans="1:10" ht="29.25" customHeight="1">
      <c r="A53" s="36">
        <v>40000000</v>
      </c>
      <c r="B53" s="37" t="s">
        <v>8</v>
      </c>
      <c r="C53" s="38">
        <f>SUM(C56+C54)</f>
        <v>6416095</v>
      </c>
      <c r="D53" s="38">
        <f>SUM(D56+D54)</f>
        <v>9433405</v>
      </c>
      <c r="E53" s="38">
        <f>SUM(E56+E54)</f>
        <v>9433405</v>
      </c>
      <c r="F53" s="38">
        <f>SUM(F56+F54)</f>
        <v>6033500</v>
      </c>
      <c r="G53" s="39">
        <f t="shared" si="10"/>
        <v>63.95887805092647</v>
      </c>
      <c r="H53" s="39">
        <f t="shared" si="11"/>
        <v>63.95887805092647</v>
      </c>
      <c r="I53" s="40">
        <f t="shared" si="8"/>
        <v>-382595</v>
      </c>
      <c r="J53" s="3"/>
    </row>
    <row r="54" spans="1:10" ht="36" customHeight="1">
      <c r="A54" s="36">
        <v>41030000</v>
      </c>
      <c r="B54" s="37" t="s">
        <v>30</v>
      </c>
      <c r="C54" s="38">
        <f>SUM(C55)</f>
        <v>2050000</v>
      </c>
      <c r="D54" s="38">
        <f>SUM(D55)</f>
        <v>0</v>
      </c>
      <c r="E54" s="38">
        <f>SUM(E55)</f>
        <v>0</v>
      </c>
      <c r="F54" s="38">
        <f>SUM(F55)</f>
        <v>0</v>
      </c>
      <c r="G54" s="39"/>
      <c r="H54" s="39"/>
      <c r="I54" s="40">
        <f t="shared" si="8"/>
        <v>-2050000</v>
      </c>
      <c r="J54" s="3"/>
    </row>
    <row r="55" spans="1:10" ht="78" customHeight="1">
      <c r="A55" s="31">
        <v>41034500</v>
      </c>
      <c r="B55" s="43" t="s">
        <v>45</v>
      </c>
      <c r="C55" s="62">
        <v>2050000</v>
      </c>
      <c r="D55" s="62"/>
      <c r="E55" s="62"/>
      <c r="F55" s="62"/>
      <c r="G55" s="41"/>
      <c r="H55" s="41"/>
      <c r="I55" s="53">
        <f t="shared" si="8"/>
        <v>-2050000</v>
      </c>
      <c r="J55" s="3"/>
    </row>
    <row r="56" spans="1:10" ht="36" customHeight="1">
      <c r="A56" s="48">
        <v>41050000</v>
      </c>
      <c r="B56" s="49" t="s">
        <v>31</v>
      </c>
      <c r="C56" s="38">
        <f>SUM(C57:C59)</f>
        <v>4366095</v>
      </c>
      <c r="D56" s="38">
        <f>SUM(D57:D59)</f>
        <v>9433405</v>
      </c>
      <c r="E56" s="38">
        <f>SUM(E57:E59)</f>
        <v>9433405</v>
      </c>
      <c r="F56" s="38">
        <f>SUM(F57:F59)</f>
        <v>6033500</v>
      </c>
      <c r="G56" s="39">
        <f t="shared" si="10"/>
        <v>63.95887805092647</v>
      </c>
      <c r="H56" s="39">
        <f t="shared" si="11"/>
        <v>63.95887805092647</v>
      </c>
      <c r="I56" s="40">
        <f t="shared" si="8"/>
        <v>1667405</v>
      </c>
      <c r="J56" s="3"/>
    </row>
    <row r="57" spans="1:10" ht="93.75" customHeight="1">
      <c r="A57" s="50">
        <v>41053300</v>
      </c>
      <c r="B57" s="52" t="s">
        <v>37</v>
      </c>
      <c r="C57" s="33">
        <v>0</v>
      </c>
      <c r="D57" s="33">
        <v>550000</v>
      </c>
      <c r="E57" s="33">
        <v>550000</v>
      </c>
      <c r="F57" s="33">
        <v>550000</v>
      </c>
      <c r="G57" s="41">
        <f t="shared" si="10"/>
        <v>100</v>
      </c>
      <c r="H57" s="34">
        <f t="shared" si="11"/>
        <v>100</v>
      </c>
      <c r="I57" s="42">
        <f t="shared" si="8"/>
        <v>550000</v>
      </c>
      <c r="J57" s="3"/>
    </row>
    <row r="58" spans="1:10" ht="42" customHeight="1">
      <c r="A58" s="50">
        <v>41053600</v>
      </c>
      <c r="B58" s="52" t="s">
        <v>49</v>
      </c>
      <c r="C58" s="33"/>
      <c r="D58" s="33">
        <v>2694700</v>
      </c>
      <c r="E58" s="33">
        <v>2694700</v>
      </c>
      <c r="F58" s="33">
        <v>1025000</v>
      </c>
      <c r="G58" s="41">
        <f t="shared" si="10"/>
        <v>38.03762942071474</v>
      </c>
      <c r="H58" s="34">
        <f t="shared" si="11"/>
        <v>38.03762942071474</v>
      </c>
      <c r="I58" s="42">
        <f t="shared" si="8"/>
        <v>1025000</v>
      </c>
      <c r="J58" s="3"/>
    </row>
    <row r="59" spans="1:12" ht="27.75" customHeight="1">
      <c r="A59" s="50">
        <v>41053900</v>
      </c>
      <c r="B59" s="52" t="s">
        <v>38</v>
      </c>
      <c r="C59" s="33">
        <v>4366095</v>
      </c>
      <c r="D59" s="33">
        <v>6188705</v>
      </c>
      <c r="E59" s="33">
        <v>6188705</v>
      </c>
      <c r="F59" s="33">
        <v>4458500</v>
      </c>
      <c r="G59" s="41">
        <f t="shared" si="10"/>
        <v>72.04253555469198</v>
      </c>
      <c r="H59" s="34">
        <f t="shared" si="11"/>
        <v>72.04253555469198</v>
      </c>
      <c r="I59" s="42">
        <f>SUM(F59-C59)</f>
        <v>92405</v>
      </c>
      <c r="J59" s="3">
        <f t="shared" si="9"/>
        <v>102.11642211174974</v>
      </c>
      <c r="L59" s="27"/>
    </row>
    <row r="60" spans="1:12" ht="113.25" customHeight="1" hidden="1">
      <c r="A60" s="31"/>
      <c r="B60" s="43"/>
      <c r="C60" s="33"/>
      <c r="D60" s="33"/>
      <c r="E60" s="33"/>
      <c r="F60" s="33"/>
      <c r="G60" s="34">
        <v>0</v>
      </c>
      <c r="H60" s="34" t="e">
        <f t="shared" si="11"/>
        <v>#DIV/0!</v>
      </c>
      <c r="I60" s="42">
        <f>SUM(F60-C60)</f>
        <v>0</v>
      </c>
      <c r="J60" s="3" t="e">
        <f t="shared" si="9"/>
        <v>#DIV/0!</v>
      </c>
      <c r="L60" s="27"/>
    </row>
    <row r="61" spans="1:12" ht="30" customHeight="1">
      <c r="A61" s="36"/>
      <c r="B61" s="44" t="s">
        <v>6</v>
      </c>
      <c r="C61" s="57">
        <f>SUM(C52:C53)</f>
        <v>14047114.530000001</v>
      </c>
      <c r="D61" s="57">
        <f>SUM(D52:D53)</f>
        <v>18072451.34</v>
      </c>
      <c r="E61" s="57">
        <f>SUM(E52:E53)</f>
        <v>16340564</v>
      </c>
      <c r="F61" s="57">
        <f>SUM(F52:F53)</f>
        <v>16084647.690000001</v>
      </c>
      <c r="G61" s="39">
        <f>SUM(F61/E61)*100</f>
        <v>98.43385877011345</v>
      </c>
      <c r="H61" s="39">
        <f t="shared" si="11"/>
        <v>89.00091851070383</v>
      </c>
      <c r="I61" s="40">
        <f t="shared" si="8"/>
        <v>2037533.1600000001</v>
      </c>
      <c r="J61" s="7">
        <f t="shared" si="9"/>
        <v>114.50499428653835</v>
      </c>
      <c r="L61" s="15">
        <v>1610219.18</v>
      </c>
    </row>
    <row r="62" spans="1:10" ht="40.5" customHeight="1">
      <c r="A62" s="36"/>
      <c r="B62" s="44" t="s">
        <v>7</v>
      </c>
      <c r="C62" s="57">
        <f>C46+C61</f>
        <v>592313994.7399999</v>
      </c>
      <c r="D62" s="57">
        <f>D46+D61</f>
        <v>861451712.5800002</v>
      </c>
      <c r="E62" s="57">
        <f>E46+E61</f>
        <v>652832305.8700001</v>
      </c>
      <c r="F62" s="57">
        <f>F46+F61</f>
        <v>641013930.1900002</v>
      </c>
      <c r="G62" s="39">
        <f>SUM(F62/E62)*100</f>
        <v>98.18967664839286</v>
      </c>
      <c r="H62" s="39">
        <f t="shared" si="11"/>
        <v>74.41089510057377</v>
      </c>
      <c r="I62" s="40">
        <f t="shared" si="8"/>
        <v>48699935.450000286</v>
      </c>
      <c r="J62" s="7">
        <f t="shared" si="9"/>
        <v>108.22197953829833</v>
      </c>
    </row>
    <row r="63" spans="1:10" ht="43.5" customHeight="1">
      <c r="A63" s="9" t="s">
        <v>42</v>
      </c>
      <c r="B63" s="9"/>
      <c r="C63" s="10"/>
      <c r="D63" s="10"/>
      <c r="E63" s="10"/>
      <c r="F63" s="10"/>
      <c r="G63" s="10" t="s">
        <v>21</v>
      </c>
      <c r="H63" s="10"/>
      <c r="I63" s="10"/>
      <c r="J63" s="8"/>
    </row>
    <row r="64" spans="1:10" ht="15.75">
      <c r="A64" s="18"/>
      <c r="B64" s="18"/>
      <c r="C64" s="18"/>
      <c r="D64" s="18"/>
      <c r="E64" s="18"/>
      <c r="F64" s="18"/>
      <c r="G64" s="18"/>
      <c r="H64" s="18"/>
      <c r="I64" s="18"/>
      <c r="J64" s="18"/>
    </row>
  </sheetData>
  <sheetProtection/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2018-10-17T10:38:57Z</cp:lastPrinted>
  <dcterms:created xsi:type="dcterms:W3CDTF">2003-03-17T11:10:21Z</dcterms:created>
  <dcterms:modified xsi:type="dcterms:W3CDTF">2018-10-17T11:40:09Z</dcterms:modified>
  <cp:category/>
  <cp:version/>
  <cp:contentType/>
  <cp:contentStatus/>
</cp:coreProperties>
</file>