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640" activeTab="0"/>
  </bookViews>
  <sheets>
    <sheet name="Лист1" sheetId="1" r:id="rId1"/>
  </sheets>
  <definedNames>
    <definedName name="_xlnm.Print_Area" localSheetId="0">'Лист1'!$A$2:$I$117</definedName>
  </definedNames>
  <calcPr fullCalcOnLoad="1"/>
</workbook>
</file>

<file path=xl/sharedStrings.xml><?xml version="1.0" encoding="utf-8"?>
<sst xmlns="http://schemas.openxmlformats.org/spreadsheetml/2006/main" count="197" uniqueCount="196">
  <si>
    <t>Загальний фонд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</si>
  <si>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</si>
  <si>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</si>
  <si>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</si>
  <si>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</si>
  <si>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</si>
  <si>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</si>
  <si>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1000</t>
  </si>
  <si>
    <t>Освіта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</si>
  <si>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</si>
  <si>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</si>
  <si>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</si>
  <si>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</si>
  <si>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</si>
  <si>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</si>
  <si>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</si>
  <si>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</si>
  <si>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1140</t>
  </si>
  <si>
    <t>Підвищення кваліфікації, перепідготовка кадрів закладами післядипломної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</si>
  <si>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</si>
  <si>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</si>
  <si>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</si>
  <si>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</si>
  <si>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</si>
  <si>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</si>
  <si>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</si>
  <si>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</si>
  <si>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</si>
  <si>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</si>
  <si>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</si>
  <si>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</si>
  <si>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</si>
  <si>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</si>
  <si>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</si>
  <si>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</si>
  <si>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</si>
  <si>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</si>
  <si>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2141</t>
  </si>
  <si>
    <t>Програми і централізовані заходи з імунопрофілактики</t>
  </si>
  <si>
    <t>2142</t>
  </si>
  <si>
    <t>Програми і централізовані заходи боротьби з туберкульозом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</si>
  <si>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</si>
  <si>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</si>
  <si>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</si>
  <si>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</si>
  <si>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</si>
  <si>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</si>
  <si>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</si>
  <si>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</si>
  <si>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</si>
  <si>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</si>
  <si>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</si>
  <si>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</si>
  <si>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</si>
  <si>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</si>
  <si>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</si>
  <si>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</si>
  <si>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</si>
  <si>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</si>
  <si>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</si>
  <si>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</si>
  <si>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</si>
  <si>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</si>
  <si>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</si>
  <si>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</si>
  <si>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</si>
  <si>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</si>
  <si>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</si>
  <si>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</si>
  <si>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</si>
  <si>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</si>
  <si>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</si>
  <si>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</si>
  <si>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</si>
  <si>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</si>
  <si>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</si>
  <si>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</si>
  <si>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</si>
  <si>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</si>
  <si>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</si>
  <si>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</si>
  <si>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</si>
  <si>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</si>
  <si>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3105</t>
  </si>
  <si>
    <t>Надання реабілітаційних послуг особам з інвалідністю та дітям з інвалідністю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</si>
  <si>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</si>
  <si>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</si>
  <si>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</si>
  <si>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</si>
  <si>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</si>
  <si>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</si>
  <si>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</si>
  <si>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</si>
  <si>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</si>
  <si>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</si>
  <si>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</si>
  <si>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</si>
  <si>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</si>
  <si>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</si>
  <si>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3230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</si>
  <si>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</si>
  <si>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</si>
  <si>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</si>
  <si>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</si>
  <si>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4020</t>
  </si>
  <si>
    <t>Фінансова підтримка фiлармонiй, художніх і музичних колективів, ансамблів, концертних та циркових організацій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</si>
  <si>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</si>
  <si>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</si>
  <si>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</si>
  <si>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</si>
  <si>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</si>
  <si>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</si>
  <si>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</si>
  <si>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</si>
  <si>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</si>
  <si>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</si>
  <si>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</si>
  <si>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</si>
  <si>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</si>
  <si>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</si>
  <si>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5032</t>
  </si>
  <si>
    <t>Фінансова підтримка дитячо-юнацьких спортивних шкіл фізкультурно-спортивних товариств</t>
  </si>
  <si>
    <t>5041</t>
  </si>
  <si>
    <t>Утримання та фінансова підтримка спортивних споруд</t>
  </si>
  <si>
    <t>7000</t>
  </si>
  <si>
    <t>Економічна діяльність</t>
  </si>
  <si>
    <t>7110</t>
  </si>
  <si>
    <t>Реалізація програм в галузі сільського господарства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</si>
  <si>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</si>
  <si>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</si>
  <si>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7610</t>
  </si>
  <si>
    <t>Сприяння розвитку малого та середнього підприємництва</t>
  </si>
  <si>
    <t>7622</t>
  </si>
  <si>
    <t>Реалізація програм і заходів в галузі туризму та курортів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</si>
  <si>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</si>
  <si>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</si>
  <si>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</si>
  <si>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</si>
  <si>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</si>
  <si>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Заходи та роботи з мобілізаційної підготовки місцевого значення</t>
  </si>
  <si>
    <t>8700</t>
  </si>
  <si>
    <t>Резервний фонд</t>
  </si>
  <si>
    <t>9000</t>
  </si>
  <si>
    <t>Міжбюджетні трансферти</t>
  </si>
  <si>
    <t>9460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</si>
  <si>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</si>
  <si>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9770</t>
  </si>
  <si>
    <t>Інші субвенції з місцевого бюджету</t>
  </si>
  <si>
    <t>КПКВКМБ</t>
  </si>
  <si>
    <t>Назва КПКВКМБ</t>
  </si>
  <si>
    <t>грн.</t>
  </si>
  <si>
    <t>Всього видатків загального фонду</t>
  </si>
  <si>
    <t>Кредитування загального фонду</t>
  </si>
  <si>
    <t>Всього кредитування</t>
  </si>
  <si>
    <t>Всього видатків та кредитування загального фонду</t>
  </si>
  <si>
    <t xml:space="preserve">Довгострокові кредити індивідуальним забудовникам житла на селі та їх повернення </t>
  </si>
  <si>
    <t>Надання кредиту</t>
  </si>
  <si>
    <t>Інші програми, заклади та заходи у сфері освіти</t>
  </si>
  <si>
    <t>Первинна медична допомога населенню</t>
  </si>
  <si>
    <t>Програми і централізовані заходи у галузі охорони здоров`я</t>
  </si>
  <si>
    <t>Інші програми, заклади та заходи у сфері охорони здоров`я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</si>
  <si>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</si>
  <si>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</si>
  <si>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допомоги сім`ям з дітьми, малозабезпеченим сім`ям, тимчасової допомоги дітям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</si>
  <si>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II групи внаслідок психічного розладу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</si>
  <si>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</si>
  <si>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Здійснення соціальної роботи з вразливими категоріями населення</t>
  </si>
  <si>
    <t>Заклади і заходи з питань дітей та їх соціального захисту</t>
  </si>
  <si>
    <t>Реалізація державної політики у молодіжній сфері</t>
  </si>
  <si>
    <t>Субсидії та поточні трансферти підприємствам (установам, організаціям)</t>
  </si>
  <si>
    <t>Інші заклади та заходи</t>
  </si>
  <si>
    <t>Інші заклади та заходи в галузі культури і мистецтва</t>
  </si>
  <si>
    <t>Проведення спортивної роботи в регіоні</t>
  </si>
  <si>
    <t>Розвиток дитячо-юнацького та резервного спорту</t>
  </si>
  <si>
    <t>Підтримка і розвиток спортивної інфраструктури</t>
  </si>
  <si>
    <t>Утримання та розвиток автомобільних доріг та дорожньої інфраструктури</t>
  </si>
  <si>
    <t>Розвиток готельного господарства та туризму</t>
  </si>
  <si>
    <t xml:space="preserve"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</t>
  </si>
  <si>
    <t>Начальник фінансового управління</t>
  </si>
  <si>
    <t>Ганна Кравчук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</si>
  <si>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</si>
  <si>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Інші заходи громадського порядку та безпеки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</si>
  <si>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</si>
  <si>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</si>
  <si>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Касові видатки за            9 місяців 2019 року</t>
  </si>
  <si>
    <t>Інформація про виконання Коломийського районного бюджету по видатках за 9 місяців 2019 року</t>
  </si>
  <si>
    <t>Касові видатки за     9 місяців 2018 року   (у співставних умовах)</t>
  </si>
  <si>
    <t>План на 2019 рік з урахуванням змін</t>
  </si>
  <si>
    <t>План на        9 місяців  2019 року  з урахуванням змін</t>
  </si>
  <si>
    <t>Відсоток виконання до уточненого призначення  на                        9 місяців 2019 року</t>
  </si>
  <si>
    <t>Відсоток виконання до уточненого призначення  на  2019 рік</t>
  </si>
  <si>
    <t>Збільшення/ зменшення видатків за 9 місяців 2019 року до видатків 2018 року (+;-)</t>
  </si>
  <si>
    <t>Централізовані заходи з лікування хворих на цукровий та нецукровий діабет</t>
  </si>
  <si>
    <t>Відшкодування послуги з догляду за дитиною до трьох років "муніципальна няня"</t>
  </si>
  <si>
    <r>
      <t>Надання допомоги на дітей, які виховуються у багатодітних сім</t>
    </r>
    <r>
      <rPr>
        <sz val="12"/>
        <rFont val="Arial"/>
        <family val="2"/>
      </rPr>
      <t>'</t>
    </r>
    <r>
      <rPr>
        <sz val="12"/>
        <rFont val="Times New Roman"/>
        <family val="1"/>
      </rPr>
      <t>ях</t>
    </r>
  </si>
  <si>
    <t>Забезпечення діяльності інклюзивно-ресурсних центрів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</si>
</sst>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sz val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64" fontId="3" fillId="34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wrapText="1"/>
    </xf>
    <xf numFmtId="164" fontId="1" fillId="35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1" xfId="52" applyFont="1" applyFill="1" applyBorder="1" applyAlignment="1" applyProtection="1">
      <alignment horizontal="left" wrapText="1"/>
      <protection/>
    </xf>
    <xf numFmtId="0" fontId="1" fillId="0" borderId="0" xfId="0" applyFont="1" applyAlignment="1">
      <alignment horizontal="center"/>
    </xf>
    <xf numFmtId="0" fontId="3" fillId="34" borderId="10" xfId="0" applyFont="1" applyFill="1" applyBorder="1" applyAlignment="1" quotePrefix="1">
      <alignment horizontal="center"/>
    </xf>
    <xf numFmtId="0" fontId="3" fillId="33" borderId="10" xfId="0" applyFont="1" applyFill="1" applyBorder="1" applyAlignment="1" quotePrefix="1">
      <alignment horizontal="center"/>
    </xf>
    <xf numFmtId="0" fontId="1" fillId="33" borderId="10" xfId="0" applyFont="1" applyFill="1" applyBorder="1" applyAlignment="1" quotePrefix="1">
      <alignment horizontal="center"/>
    </xf>
    <xf numFmtId="0" fontId="3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34" borderId="12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7"/>
  <sheetViews>
    <sheetView tabSelected="1" zoomScalePageLayoutView="0" workbookViewId="0" topLeftCell="A1">
      <pane xSplit="2" ySplit="6" topLeftCell="C10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114" sqref="H114"/>
    </sheetView>
  </sheetViews>
  <sheetFormatPr defaultColWidth="9.00390625" defaultRowHeight="12.75"/>
  <cols>
    <col min="1" max="1" width="7.375" style="24" customWidth="1"/>
    <col min="2" max="2" width="40.875" style="1" customWidth="1"/>
    <col min="3" max="3" width="14.25390625" style="32" bestFit="1" customWidth="1"/>
    <col min="4" max="6" width="14.25390625" style="1" bestFit="1" customWidth="1"/>
    <col min="7" max="7" width="13.875" style="1" customWidth="1"/>
    <col min="8" max="8" width="12.25390625" style="1" customWidth="1"/>
    <col min="9" max="9" width="15.375" style="1" customWidth="1"/>
    <col min="10" max="16384" width="9.125" style="1" customWidth="1"/>
  </cols>
  <sheetData>
    <row r="2" spans="1:9" ht="18.75">
      <c r="A2" s="36" t="s">
        <v>185</v>
      </c>
      <c r="B2" s="36"/>
      <c r="C2" s="36"/>
      <c r="D2" s="36"/>
      <c r="E2" s="36"/>
      <c r="F2" s="36"/>
      <c r="G2" s="36"/>
      <c r="H2" s="36"/>
      <c r="I2" s="36"/>
    </row>
    <row r="3" spans="1:9" ht="18.75">
      <c r="A3" s="36" t="s">
        <v>0</v>
      </c>
      <c r="B3" s="36"/>
      <c r="C3" s="36"/>
      <c r="D3" s="36"/>
      <c r="E3" s="36"/>
      <c r="F3" s="36"/>
      <c r="G3" s="36"/>
      <c r="H3" s="36"/>
      <c r="I3" s="36"/>
    </row>
    <row r="4" ht="15.75">
      <c r="I4" s="1" t="s">
        <v>150</v>
      </c>
    </row>
    <row r="5" spans="1:9" ht="123.75" customHeight="1">
      <c r="A5" s="20" t="s">
        <v>148</v>
      </c>
      <c r="B5" s="20" t="s">
        <v>149</v>
      </c>
      <c r="C5" s="34" t="s">
        <v>186</v>
      </c>
      <c r="D5" s="20" t="s">
        <v>187</v>
      </c>
      <c r="E5" s="34" t="s">
        <v>188</v>
      </c>
      <c r="F5" s="20" t="s">
        <v>184</v>
      </c>
      <c r="G5" s="20" t="s">
        <v>189</v>
      </c>
      <c r="H5" s="20" t="s">
        <v>190</v>
      </c>
      <c r="I5" s="20" t="s">
        <v>191</v>
      </c>
    </row>
    <row r="6" spans="1:9" ht="15.75">
      <c r="A6" s="2">
        <v>1</v>
      </c>
      <c r="B6" s="2">
        <v>2</v>
      </c>
      <c r="C6" s="33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15.75">
      <c r="A7" s="25" t="s">
        <v>1</v>
      </c>
      <c r="B7" s="9" t="s">
        <v>2</v>
      </c>
      <c r="C7" s="7">
        <f>SUM(C8:C9)</f>
        <v>2244995.86</v>
      </c>
      <c r="D7" s="7">
        <f>SUM(D8:D9)</f>
        <v>4638300</v>
      </c>
      <c r="E7" s="7">
        <f>SUM(E8:E9)</f>
        <v>3786088</v>
      </c>
      <c r="F7" s="7">
        <f>SUM(F8:F9)</f>
        <v>2978340.36</v>
      </c>
      <c r="G7" s="11">
        <f>SUM(F7/E7*100)</f>
        <v>78.66537597646965</v>
      </c>
      <c r="H7" s="11">
        <f>SUM(F7/D7*100)</f>
        <v>64.2118957376625</v>
      </c>
      <c r="I7" s="7">
        <f>SUM(F7-C7)</f>
        <v>733344.5</v>
      </c>
    </row>
    <row r="8" spans="1:9" ht="94.5">
      <c r="A8" s="26" t="s">
        <v>3</v>
      </c>
      <c r="B8" s="17" t="s">
        <v>4</v>
      </c>
      <c r="C8" s="14">
        <v>2085050.66</v>
      </c>
      <c r="D8" s="14">
        <v>4221300</v>
      </c>
      <c r="E8" s="14">
        <v>3384088</v>
      </c>
      <c r="F8" s="14">
        <v>2710406.36</v>
      </c>
      <c r="G8" s="15">
        <f aca="true" t="shared" si="0" ref="G8:G93">SUM(F8/E8*100)</f>
        <v>80.09266780296494</v>
      </c>
      <c r="H8" s="15">
        <f aca="true" t="shared" si="1" ref="H8:H96">SUM(F8/D8*100)</f>
        <v>64.20785919029683</v>
      </c>
      <c r="I8" s="14">
        <f aca="true" t="shared" si="2" ref="I8:I96">SUM(F8-C8)</f>
        <v>625355.7</v>
      </c>
    </row>
    <row r="9" spans="1:9" ht="31.5">
      <c r="A9" s="26" t="s">
        <v>5</v>
      </c>
      <c r="B9" s="17" t="s">
        <v>6</v>
      </c>
      <c r="C9" s="14">
        <v>159945.2</v>
      </c>
      <c r="D9" s="14">
        <v>417000</v>
      </c>
      <c r="E9" s="14">
        <v>402000</v>
      </c>
      <c r="F9" s="14">
        <v>267934</v>
      </c>
      <c r="G9" s="15">
        <f t="shared" si="0"/>
        <v>66.65024875621891</v>
      </c>
      <c r="H9" s="15">
        <f t="shared" si="1"/>
        <v>64.25275779376499</v>
      </c>
      <c r="I9" s="14">
        <f t="shared" si="2"/>
        <v>107988.79999999999</v>
      </c>
    </row>
    <row r="10" spans="1:9" ht="15.75">
      <c r="A10" s="25" t="s">
        <v>7</v>
      </c>
      <c r="B10" s="9" t="s">
        <v>8</v>
      </c>
      <c r="C10" s="7">
        <f>SUM(C11:C17)</f>
        <v>105265100.83</v>
      </c>
      <c r="D10" s="7">
        <f>SUM(D11:D17)+D20</f>
        <v>139473600</v>
      </c>
      <c r="E10" s="7">
        <f>SUM(E11:E17)+E20</f>
        <v>104763560</v>
      </c>
      <c r="F10" s="7">
        <f>SUM(F11:F17)+F20</f>
        <v>92555432.78000002</v>
      </c>
      <c r="G10" s="11">
        <f t="shared" si="0"/>
        <v>88.34697177148239</v>
      </c>
      <c r="H10" s="11">
        <f t="shared" si="1"/>
        <v>66.36053904108019</v>
      </c>
      <c r="I10" s="7">
        <f t="shared" si="2"/>
        <v>-12709668.049999982</v>
      </c>
    </row>
    <row r="11" spans="1:9" ht="78.75" customHeight="1">
      <c r="A11" s="26" t="s">
        <v>9</v>
      </c>
      <c r="B11" s="17" t="s">
        <v>10</v>
      </c>
      <c r="C11" s="14">
        <v>95727826.8</v>
      </c>
      <c r="D11" s="14">
        <v>127220550.07</v>
      </c>
      <c r="E11" s="14">
        <v>94105817.07</v>
      </c>
      <c r="F11" s="14">
        <v>83678130.93</v>
      </c>
      <c r="G11" s="15">
        <f t="shared" si="0"/>
        <v>88.91919068909053</v>
      </c>
      <c r="H11" s="15">
        <f t="shared" si="1"/>
        <v>65.77406785614286</v>
      </c>
      <c r="I11" s="14">
        <f t="shared" si="2"/>
        <v>-12049695.86999999</v>
      </c>
    </row>
    <row r="12" spans="1:9" ht="31.5">
      <c r="A12" s="26" t="s">
        <v>11</v>
      </c>
      <c r="B12" s="17" t="s">
        <v>12</v>
      </c>
      <c r="C12" s="14">
        <v>725391.96</v>
      </c>
      <c r="D12" s="14"/>
      <c r="E12" s="14"/>
      <c r="F12" s="14">
        <v>0</v>
      </c>
      <c r="G12" s="15" t="e">
        <f t="shared" si="0"/>
        <v>#DIV/0!</v>
      </c>
      <c r="H12" s="15" t="e">
        <f t="shared" si="1"/>
        <v>#DIV/0!</v>
      </c>
      <c r="I12" s="14">
        <f t="shared" si="2"/>
        <v>-725391.96</v>
      </c>
    </row>
    <row r="13" spans="1:9" ht="63">
      <c r="A13" s="26" t="s">
        <v>13</v>
      </c>
      <c r="B13" s="17" t="s">
        <v>14</v>
      </c>
      <c r="C13" s="14">
        <v>1501269.89</v>
      </c>
      <c r="D13" s="14">
        <v>2359749.93</v>
      </c>
      <c r="E13" s="14">
        <v>1831934.93</v>
      </c>
      <c r="F13" s="14">
        <v>1412941.25</v>
      </c>
      <c r="G13" s="15">
        <f t="shared" si="0"/>
        <v>77.12835357094261</v>
      </c>
      <c r="H13" s="15">
        <f t="shared" si="1"/>
        <v>59.87673659979724</v>
      </c>
      <c r="I13" s="14">
        <f t="shared" si="2"/>
        <v>-88328.6399999999</v>
      </c>
    </row>
    <row r="14" spans="1:9" ht="78.75">
      <c r="A14" s="26" t="s">
        <v>15</v>
      </c>
      <c r="B14" s="17" t="s">
        <v>16</v>
      </c>
      <c r="C14" s="14">
        <v>3987920.29</v>
      </c>
      <c r="D14" s="14">
        <v>4513700</v>
      </c>
      <c r="E14" s="14">
        <v>4057630</v>
      </c>
      <c r="F14" s="14">
        <v>3519282.92</v>
      </c>
      <c r="G14" s="15">
        <f t="shared" si="0"/>
        <v>86.73247486833446</v>
      </c>
      <c r="H14" s="15">
        <f t="shared" si="1"/>
        <v>77.96891508075414</v>
      </c>
      <c r="I14" s="14">
        <f t="shared" si="2"/>
        <v>-468637.3700000001</v>
      </c>
    </row>
    <row r="15" spans="1:9" ht="47.25">
      <c r="A15" s="26" t="s">
        <v>17</v>
      </c>
      <c r="B15" s="17" t="s">
        <v>18</v>
      </c>
      <c r="C15" s="14">
        <v>102042</v>
      </c>
      <c r="D15" s="14">
        <v>200000</v>
      </c>
      <c r="E15" s="14">
        <v>160000</v>
      </c>
      <c r="F15" s="14">
        <v>106045.57</v>
      </c>
      <c r="G15" s="15">
        <f t="shared" si="0"/>
        <v>66.27848125000001</v>
      </c>
      <c r="H15" s="15">
        <f t="shared" si="1"/>
        <v>53.022785000000006</v>
      </c>
      <c r="I15" s="14">
        <f t="shared" si="2"/>
        <v>4003.570000000007</v>
      </c>
    </row>
    <row r="16" spans="1:9" ht="31.5">
      <c r="A16" s="26" t="s">
        <v>19</v>
      </c>
      <c r="B16" s="17" t="s">
        <v>20</v>
      </c>
      <c r="C16" s="14">
        <v>1059225.94</v>
      </c>
      <c r="D16" s="14">
        <v>1590000</v>
      </c>
      <c r="E16" s="14">
        <v>1410680</v>
      </c>
      <c r="F16" s="14">
        <v>1138367.31</v>
      </c>
      <c r="G16" s="15">
        <f t="shared" si="0"/>
        <v>80.69635282275215</v>
      </c>
      <c r="H16" s="15">
        <f t="shared" si="1"/>
        <v>71.5954283018868</v>
      </c>
      <c r="I16" s="14">
        <f t="shared" si="2"/>
        <v>79141.37000000011</v>
      </c>
    </row>
    <row r="17" spans="1:9" ht="31.5">
      <c r="A17" s="21">
        <v>1160</v>
      </c>
      <c r="B17" s="22" t="s">
        <v>157</v>
      </c>
      <c r="C17" s="14">
        <f>SUM(C18:C19)</f>
        <v>2161423.95</v>
      </c>
      <c r="D17" s="14">
        <f>SUM(D18:D19)</f>
        <v>2759300</v>
      </c>
      <c r="E17" s="14">
        <f>SUM(E18:E19)</f>
        <v>2556798</v>
      </c>
      <c r="F17" s="14">
        <f>SUM(F18:F19)</f>
        <v>2323707.1199999996</v>
      </c>
      <c r="G17" s="15">
        <f t="shared" si="0"/>
        <v>90.88348473363949</v>
      </c>
      <c r="H17" s="15">
        <f t="shared" si="1"/>
        <v>84.21364548979813</v>
      </c>
      <c r="I17" s="14">
        <f t="shared" si="2"/>
        <v>162283.16999999946</v>
      </c>
    </row>
    <row r="18" spans="1:9" ht="31.5">
      <c r="A18" s="27" t="s">
        <v>21</v>
      </c>
      <c r="B18" s="10" t="s">
        <v>22</v>
      </c>
      <c r="C18" s="5">
        <v>2049583.95</v>
      </c>
      <c r="D18" s="5">
        <v>2429300</v>
      </c>
      <c r="E18" s="5">
        <v>2274798</v>
      </c>
      <c r="F18" s="5">
        <v>2178248.28</v>
      </c>
      <c r="G18" s="12">
        <f t="shared" si="0"/>
        <v>95.75567940538015</v>
      </c>
      <c r="H18" s="12">
        <f t="shared" si="1"/>
        <v>89.6656765323344</v>
      </c>
      <c r="I18" s="5">
        <f t="shared" si="2"/>
        <v>128664.32999999984</v>
      </c>
    </row>
    <row r="19" spans="1:9" ht="15.75">
      <c r="A19" s="27" t="s">
        <v>23</v>
      </c>
      <c r="B19" s="10" t="s">
        <v>24</v>
      </c>
      <c r="C19" s="5">
        <v>111840</v>
      </c>
      <c r="D19" s="5">
        <v>330000</v>
      </c>
      <c r="E19" s="5">
        <v>282000</v>
      </c>
      <c r="F19" s="5">
        <v>145458.84</v>
      </c>
      <c r="G19" s="12">
        <f t="shared" si="0"/>
        <v>51.58114893617021</v>
      </c>
      <c r="H19" s="12">
        <f t="shared" si="1"/>
        <v>44.078436363636364</v>
      </c>
      <c r="I19" s="5">
        <f t="shared" si="2"/>
        <v>33618.84</v>
      </c>
    </row>
    <row r="20" spans="1:9" ht="31.5">
      <c r="A20" s="27">
        <v>1170</v>
      </c>
      <c r="B20" s="10" t="s">
        <v>195</v>
      </c>
      <c r="C20" s="5"/>
      <c r="D20" s="5">
        <v>830300</v>
      </c>
      <c r="E20" s="5">
        <v>640700</v>
      </c>
      <c r="F20" s="5">
        <v>376957.68</v>
      </c>
      <c r="G20" s="12">
        <f t="shared" si="0"/>
        <v>58.83528640549399</v>
      </c>
      <c r="H20" s="12">
        <f t="shared" si="1"/>
        <v>45.400178248825725</v>
      </c>
      <c r="I20" s="5">
        <f t="shared" si="2"/>
        <v>376957.68</v>
      </c>
    </row>
    <row r="21" spans="1:9" ht="15.75">
      <c r="A21" s="25" t="s">
        <v>25</v>
      </c>
      <c r="B21" s="9" t="s">
        <v>26</v>
      </c>
      <c r="C21" s="7">
        <f>SUM(C22+C23+C24+C25+C26+C28+C33)</f>
        <v>104176914.24</v>
      </c>
      <c r="D21" s="7">
        <f>SUM(D22+D23+D24+D25+D26+D28+D33)</f>
        <v>128799559.39999999</v>
      </c>
      <c r="E21" s="7">
        <f>SUM(E22+E23+E24+E25+E26+E28+E33)</f>
        <v>99047960.14</v>
      </c>
      <c r="F21" s="7">
        <f>SUM(F22+F23+F24+F25+F26+F28+F33)</f>
        <v>97742964.65</v>
      </c>
      <c r="G21" s="11">
        <f t="shared" si="0"/>
        <v>98.68246101367919</v>
      </c>
      <c r="H21" s="11">
        <f t="shared" si="1"/>
        <v>75.88765451165045</v>
      </c>
      <c r="I21" s="7">
        <f t="shared" si="2"/>
        <v>-6433949.589999989</v>
      </c>
    </row>
    <row r="22" spans="1:9" ht="31.5">
      <c r="A22" s="26" t="s">
        <v>27</v>
      </c>
      <c r="B22" s="17" t="s">
        <v>28</v>
      </c>
      <c r="C22" s="14">
        <v>65782414</v>
      </c>
      <c r="D22" s="14">
        <v>99747143.19</v>
      </c>
      <c r="E22" s="14">
        <v>76003143.93</v>
      </c>
      <c r="F22" s="14">
        <v>75415354.7</v>
      </c>
      <c r="G22" s="15">
        <f t="shared" si="0"/>
        <v>99.22662511100677</v>
      </c>
      <c r="H22" s="15">
        <f t="shared" si="1"/>
        <v>75.60653096234304</v>
      </c>
      <c r="I22" s="14">
        <f t="shared" si="2"/>
        <v>9632940.700000003</v>
      </c>
    </row>
    <row r="23" spans="1:9" ht="47.25">
      <c r="A23" s="26" t="s">
        <v>29</v>
      </c>
      <c r="B23" s="17" t="s">
        <v>30</v>
      </c>
      <c r="C23" s="14">
        <v>12483654.64</v>
      </c>
      <c r="D23" s="14">
        <v>18726000</v>
      </c>
      <c r="E23" s="14">
        <v>14340850</v>
      </c>
      <c r="F23" s="14">
        <v>14324214.97</v>
      </c>
      <c r="G23" s="15">
        <f t="shared" si="0"/>
        <v>99.8840024824191</v>
      </c>
      <c r="H23" s="15">
        <f t="shared" si="1"/>
        <v>76.49372514151447</v>
      </c>
      <c r="I23" s="14">
        <f t="shared" si="2"/>
        <v>1840560.33</v>
      </c>
    </row>
    <row r="24" spans="1:9" ht="47.25">
      <c r="A24" s="26" t="s">
        <v>31</v>
      </c>
      <c r="B24" s="17" t="s">
        <v>32</v>
      </c>
      <c r="C24" s="14">
        <v>794494.99</v>
      </c>
      <c r="D24" s="14"/>
      <c r="E24" s="14"/>
      <c r="F24" s="14"/>
      <c r="G24" s="15" t="e">
        <f t="shared" si="0"/>
        <v>#DIV/0!</v>
      </c>
      <c r="H24" s="15" t="e">
        <f t="shared" si="1"/>
        <v>#DIV/0!</v>
      </c>
      <c r="I24" s="14">
        <f t="shared" si="2"/>
        <v>-794494.99</v>
      </c>
    </row>
    <row r="25" spans="1:9" ht="15.75">
      <c r="A25" s="26" t="s">
        <v>33</v>
      </c>
      <c r="B25" s="17" t="s">
        <v>34</v>
      </c>
      <c r="C25" s="14">
        <v>3730367.03</v>
      </c>
      <c r="D25" s="14">
        <v>4053800</v>
      </c>
      <c r="E25" s="14">
        <v>3412550</v>
      </c>
      <c r="F25" s="14">
        <v>3393935.37</v>
      </c>
      <c r="G25" s="15">
        <f t="shared" si="0"/>
        <v>99.45452432931387</v>
      </c>
      <c r="H25" s="15">
        <f t="shared" si="1"/>
        <v>83.72231905866101</v>
      </c>
      <c r="I25" s="14">
        <f t="shared" si="2"/>
        <v>-336431.6599999997</v>
      </c>
    </row>
    <row r="26" spans="1:9" s="16" customFormat="1" ht="31.5">
      <c r="A26" s="21">
        <v>2110</v>
      </c>
      <c r="B26" s="22" t="s">
        <v>158</v>
      </c>
      <c r="C26" s="14">
        <f>SUM(C27)</f>
        <v>20022033.7</v>
      </c>
      <c r="D26" s="14"/>
      <c r="E26" s="14"/>
      <c r="F26" s="14"/>
      <c r="G26" s="15" t="e">
        <f t="shared" si="0"/>
        <v>#DIV/0!</v>
      </c>
      <c r="H26" s="15" t="e">
        <f t="shared" si="1"/>
        <v>#DIV/0!</v>
      </c>
      <c r="I26" s="14">
        <f t="shared" si="2"/>
        <v>-20022033.7</v>
      </c>
    </row>
    <row r="27" spans="1:9" ht="63">
      <c r="A27" s="27" t="s">
        <v>35</v>
      </c>
      <c r="B27" s="10" t="s">
        <v>36</v>
      </c>
      <c r="C27" s="5">
        <v>20022033.7</v>
      </c>
      <c r="D27" s="5"/>
      <c r="E27" s="5"/>
      <c r="F27" s="5"/>
      <c r="G27" s="12" t="e">
        <f t="shared" si="0"/>
        <v>#DIV/0!</v>
      </c>
      <c r="H27" s="12" t="e">
        <f t="shared" si="1"/>
        <v>#DIV/0!</v>
      </c>
      <c r="I27" s="5">
        <f t="shared" si="2"/>
        <v>-20022033.7</v>
      </c>
    </row>
    <row r="28" spans="1:9" ht="31.5">
      <c r="A28" s="21">
        <v>2140</v>
      </c>
      <c r="B28" s="22" t="s">
        <v>159</v>
      </c>
      <c r="C28" s="14">
        <f>SUM(C29:C32)</f>
        <v>1290211.14</v>
      </c>
      <c r="D28" s="14">
        <f>SUM(D29:D32)</f>
        <v>5258616.21</v>
      </c>
      <c r="E28" s="14">
        <f>SUM(E29:E32)</f>
        <v>4277416.21</v>
      </c>
      <c r="F28" s="14">
        <f>SUM(F29:F32)</f>
        <v>4175670.6599999997</v>
      </c>
      <c r="G28" s="15">
        <f t="shared" si="0"/>
        <v>97.6213315467844</v>
      </c>
      <c r="H28" s="15">
        <f t="shared" si="1"/>
        <v>79.40626380109987</v>
      </c>
      <c r="I28" s="14">
        <f t="shared" si="2"/>
        <v>2885459.5199999996</v>
      </c>
    </row>
    <row r="29" spans="1:9" ht="31.5">
      <c r="A29" s="27" t="s">
        <v>37</v>
      </c>
      <c r="B29" s="10" t="s">
        <v>38</v>
      </c>
      <c r="C29" s="5">
        <v>14894.72</v>
      </c>
      <c r="D29" s="5">
        <v>30000</v>
      </c>
      <c r="E29" s="5">
        <v>30000</v>
      </c>
      <c r="F29" s="5">
        <v>14999.94</v>
      </c>
      <c r="G29" s="12">
        <f t="shared" si="0"/>
        <v>49.9998</v>
      </c>
      <c r="H29" s="12">
        <f t="shared" si="1"/>
        <v>49.9998</v>
      </c>
      <c r="I29" s="5">
        <f t="shared" si="2"/>
        <v>105.22000000000116</v>
      </c>
    </row>
    <row r="30" spans="1:9" ht="31.5">
      <c r="A30" s="27" t="s">
        <v>39</v>
      </c>
      <c r="B30" s="10" t="s">
        <v>40</v>
      </c>
      <c r="C30" s="5">
        <v>12200</v>
      </c>
      <c r="D30" s="5">
        <v>30000</v>
      </c>
      <c r="E30" s="5">
        <v>30000</v>
      </c>
      <c r="F30" s="5"/>
      <c r="G30" s="12">
        <f t="shared" si="0"/>
        <v>0</v>
      </c>
      <c r="H30" s="12">
        <f t="shared" si="1"/>
        <v>0</v>
      </c>
      <c r="I30" s="5">
        <f t="shared" si="2"/>
        <v>-12200</v>
      </c>
    </row>
    <row r="31" spans="1:9" ht="33" customHeight="1">
      <c r="A31" s="27">
        <v>2144</v>
      </c>
      <c r="B31" s="10" t="s">
        <v>192</v>
      </c>
      <c r="C31" s="5"/>
      <c r="D31" s="5">
        <v>4716800</v>
      </c>
      <c r="E31" s="5">
        <v>3735600</v>
      </c>
      <c r="F31" s="5">
        <v>3678854.51</v>
      </c>
      <c r="G31" s="12">
        <f t="shared" si="0"/>
        <v>98.48095379590961</v>
      </c>
      <c r="H31" s="12">
        <f t="shared" si="1"/>
        <v>77.99471060888737</v>
      </c>
      <c r="I31" s="5">
        <f t="shared" si="2"/>
        <v>3678854.51</v>
      </c>
    </row>
    <row r="32" spans="1:9" ht="47.25">
      <c r="A32" s="27" t="s">
        <v>41</v>
      </c>
      <c r="B32" s="10" t="s">
        <v>42</v>
      </c>
      <c r="C32" s="5">
        <v>1263116.42</v>
      </c>
      <c r="D32" s="5">
        <v>481816.21</v>
      </c>
      <c r="E32" s="5">
        <v>481816.21</v>
      </c>
      <c r="F32" s="5">
        <v>481816.21</v>
      </c>
      <c r="G32" s="12">
        <f t="shared" si="0"/>
        <v>100</v>
      </c>
      <c r="H32" s="12">
        <f t="shared" si="1"/>
        <v>100</v>
      </c>
      <c r="I32" s="5">
        <f t="shared" si="2"/>
        <v>-781300.21</v>
      </c>
    </row>
    <row r="33" spans="1:9" ht="31.5">
      <c r="A33" s="21">
        <v>2150</v>
      </c>
      <c r="B33" s="22" t="s">
        <v>160</v>
      </c>
      <c r="C33" s="14">
        <f>SUM(C34+C35)</f>
        <v>73738.74</v>
      </c>
      <c r="D33" s="14">
        <v>1014000</v>
      </c>
      <c r="E33" s="14">
        <v>1014000</v>
      </c>
      <c r="F33" s="14">
        <v>433788.95</v>
      </c>
      <c r="G33" s="15">
        <f t="shared" si="0"/>
        <v>42.77997534516766</v>
      </c>
      <c r="H33" s="15">
        <f t="shared" si="1"/>
        <v>42.77997534516766</v>
      </c>
      <c r="I33" s="14">
        <f t="shared" si="2"/>
        <v>360050.21</v>
      </c>
    </row>
    <row r="34" spans="1:9" ht="31.5">
      <c r="A34" s="27" t="s">
        <v>43</v>
      </c>
      <c r="B34" s="10" t="s">
        <v>44</v>
      </c>
      <c r="C34" s="5">
        <v>24718.74</v>
      </c>
      <c r="D34" s="5">
        <v>1014000</v>
      </c>
      <c r="E34" s="5">
        <v>1014000</v>
      </c>
      <c r="F34" s="5">
        <v>433788.95</v>
      </c>
      <c r="G34" s="12">
        <f t="shared" si="0"/>
        <v>42.77997534516766</v>
      </c>
      <c r="H34" s="12">
        <f t="shared" si="1"/>
        <v>42.77997534516766</v>
      </c>
      <c r="I34" s="5">
        <f t="shared" si="2"/>
        <v>409070.21</v>
      </c>
    </row>
    <row r="35" spans="1:9" ht="42" customHeight="1">
      <c r="A35" s="27">
        <v>2610</v>
      </c>
      <c r="B35" s="10" t="s">
        <v>169</v>
      </c>
      <c r="C35" s="5">
        <v>49020</v>
      </c>
      <c r="D35" s="5"/>
      <c r="E35" s="5"/>
      <c r="F35" s="5"/>
      <c r="G35" s="12" t="e">
        <f t="shared" si="0"/>
        <v>#DIV/0!</v>
      </c>
      <c r="H35" s="12" t="e">
        <f t="shared" si="1"/>
        <v>#DIV/0!</v>
      </c>
      <c r="I35" s="5">
        <f t="shared" si="2"/>
        <v>-49020</v>
      </c>
    </row>
    <row r="36" spans="1:9" ht="31.5">
      <c r="A36" s="25" t="s">
        <v>45</v>
      </c>
      <c r="B36" s="9" t="s">
        <v>46</v>
      </c>
      <c r="C36" s="7">
        <f>SUM(C37+C40+C43+C52+C53+C60+C61+C64+C66+C68+C70+C71+C72+C73+C75+C76)</f>
        <v>358340604.6900001</v>
      </c>
      <c r="D36" s="7">
        <f>D37+D40+D43+D52+D53+D60+D61+D64+D66+D68+D70+D71+D72+D73+D75+D76</f>
        <v>286327100</v>
      </c>
      <c r="E36" s="7">
        <f>E37+E40+E43+E52+E53+E60+E61+E64+E66+E68+E70+E71+E72+E73+E75+E76</f>
        <v>227586419.35000002</v>
      </c>
      <c r="F36" s="7">
        <f>F37+F40+F43+F52+F53+F60+F61+F64+F66+F68+F70+F71+F72+F73+F75+F76</f>
        <v>211830064.8</v>
      </c>
      <c r="G36" s="11">
        <f t="shared" si="0"/>
        <v>93.07675976668509</v>
      </c>
      <c r="H36" s="11">
        <f t="shared" si="1"/>
        <v>73.98184272463207</v>
      </c>
      <c r="I36" s="7">
        <f t="shared" si="2"/>
        <v>-146510539.8900001</v>
      </c>
    </row>
    <row r="37" spans="1:9" ht="94.5">
      <c r="A37" s="21">
        <v>3010</v>
      </c>
      <c r="B37" s="22" t="s">
        <v>161</v>
      </c>
      <c r="C37" s="14">
        <f>SUM(C38:C39)</f>
        <v>206258415.63000003</v>
      </c>
      <c r="D37" s="14">
        <f>SUM(D38:D39)</f>
        <v>55883300</v>
      </c>
      <c r="E37" s="14">
        <f>SUM(E38:E39)</f>
        <v>55883300</v>
      </c>
      <c r="F37" s="14">
        <f>SUM(F38:F39)</f>
        <v>53904878.17999999</v>
      </c>
      <c r="G37" s="15">
        <f t="shared" si="0"/>
        <v>96.45972621516623</v>
      </c>
      <c r="H37" s="15">
        <f t="shared" si="1"/>
        <v>96.45972621516623</v>
      </c>
      <c r="I37" s="14">
        <f t="shared" si="2"/>
        <v>-152353537.45000005</v>
      </c>
    </row>
    <row r="38" spans="1:9" ht="63">
      <c r="A38" s="27" t="s">
        <v>47</v>
      </c>
      <c r="B38" s="10" t="s">
        <v>48</v>
      </c>
      <c r="C38" s="5">
        <v>19608530.77</v>
      </c>
      <c r="D38" s="5">
        <v>17471981.17</v>
      </c>
      <c r="E38" s="5">
        <v>17471981.17</v>
      </c>
      <c r="F38" s="5">
        <v>15995372.27</v>
      </c>
      <c r="G38" s="12">
        <f t="shared" si="0"/>
        <v>91.54870368945114</v>
      </c>
      <c r="H38" s="12">
        <f t="shared" si="1"/>
        <v>91.54870368945114</v>
      </c>
      <c r="I38" s="5">
        <f t="shared" si="2"/>
        <v>-3613158.5</v>
      </c>
    </row>
    <row r="39" spans="1:9" ht="47.25">
      <c r="A39" s="27" t="s">
        <v>49</v>
      </c>
      <c r="B39" s="10" t="s">
        <v>50</v>
      </c>
      <c r="C39" s="5">
        <v>186649884.86</v>
      </c>
      <c r="D39" s="5">
        <v>38411318.83</v>
      </c>
      <c r="E39" s="5">
        <v>38411318.83</v>
      </c>
      <c r="F39" s="5">
        <v>37909505.91</v>
      </c>
      <c r="G39" s="12">
        <f t="shared" si="0"/>
        <v>98.69358060257989</v>
      </c>
      <c r="H39" s="12">
        <f t="shared" si="1"/>
        <v>98.69358060257989</v>
      </c>
      <c r="I39" s="5">
        <f t="shared" si="2"/>
        <v>-148740378.95000002</v>
      </c>
    </row>
    <row r="40" spans="1:9" ht="63">
      <c r="A40" s="21">
        <v>3020</v>
      </c>
      <c r="B40" s="22" t="s">
        <v>162</v>
      </c>
      <c r="C40" s="14">
        <f>SUM(C41:C42)</f>
        <v>1749281</v>
      </c>
      <c r="D40" s="14">
        <f>SUM(D41:D42)</f>
        <v>2684100</v>
      </c>
      <c r="E40" s="14">
        <f>SUM(E41:E42)</f>
        <v>2311169.35</v>
      </c>
      <c r="F40" s="14">
        <f>SUM(F41:F42)</f>
        <v>2028186.42</v>
      </c>
      <c r="G40" s="15">
        <f t="shared" si="0"/>
        <v>87.75585484464821</v>
      </c>
      <c r="H40" s="15">
        <f t="shared" si="1"/>
        <v>75.56299765284452</v>
      </c>
      <c r="I40" s="14">
        <f t="shared" si="2"/>
        <v>278905.4199999999</v>
      </c>
    </row>
    <row r="41" spans="1:9" ht="63">
      <c r="A41" s="27" t="s">
        <v>51</v>
      </c>
      <c r="B41" s="10" t="s">
        <v>52</v>
      </c>
      <c r="C41" s="5">
        <v>243360.17</v>
      </c>
      <c r="D41" s="5">
        <v>300000</v>
      </c>
      <c r="E41" s="5">
        <v>264506.35</v>
      </c>
      <c r="F41" s="5">
        <v>248272.99</v>
      </c>
      <c r="G41" s="12">
        <f t="shared" si="0"/>
        <v>93.86277115842398</v>
      </c>
      <c r="H41" s="12">
        <f t="shared" si="1"/>
        <v>82.75766333333333</v>
      </c>
      <c r="I41" s="5">
        <f t="shared" si="2"/>
        <v>4912.819999999978</v>
      </c>
    </row>
    <row r="42" spans="1:9" ht="63">
      <c r="A42" s="27" t="s">
        <v>53</v>
      </c>
      <c r="B42" s="10" t="s">
        <v>54</v>
      </c>
      <c r="C42" s="5">
        <v>1505920.83</v>
      </c>
      <c r="D42" s="5">
        <v>2384100</v>
      </c>
      <c r="E42" s="5">
        <v>2046663</v>
      </c>
      <c r="F42" s="5">
        <v>1779913.43</v>
      </c>
      <c r="G42" s="12">
        <f t="shared" si="0"/>
        <v>86.96661003790072</v>
      </c>
      <c r="H42" s="12">
        <f t="shared" si="1"/>
        <v>74.65766662472213</v>
      </c>
      <c r="I42" s="5">
        <f t="shared" si="2"/>
        <v>273992.59999999986</v>
      </c>
    </row>
    <row r="43" spans="1:9" ht="47.25">
      <c r="A43" s="21">
        <v>3040</v>
      </c>
      <c r="B43" s="22" t="s">
        <v>163</v>
      </c>
      <c r="C43" s="14">
        <f>SUM(C44:C50)</f>
        <v>108350386.77</v>
      </c>
      <c r="D43" s="14">
        <f>SUM(D44:D51)</f>
        <v>145530000</v>
      </c>
      <c r="E43" s="14">
        <f>SUM(E44:E51)</f>
        <v>107364465.86</v>
      </c>
      <c r="F43" s="14">
        <f>SUM(F44:F51)</f>
        <v>99530551.17000002</v>
      </c>
      <c r="G43" s="15">
        <f t="shared" si="0"/>
        <v>92.70343811870198</v>
      </c>
      <c r="H43" s="15">
        <f t="shared" si="1"/>
        <v>68.39177569573285</v>
      </c>
      <c r="I43" s="14">
        <f t="shared" si="2"/>
        <v>-8819835.59999998</v>
      </c>
    </row>
    <row r="44" spans="1:9" ht="31.5">
      <c r="A44" s="27" t="s">
        <v>55</v>
      </c>
      <c r="B44" s="10" t="s">
        <v>56</v>
      </c>
      <c r="C44" s="5">
        <v>917635.46</v>
      </c>
      <c r="D44" s="5">
        <v>1554453</v>
      </c>
      <c r="E44" s="5">
        <v>1141682.17</v>
      </c>
      <c r="F44" s="5">
        <v>959889.79</v>
      </c>
      <c r="G44" s="12">
        <f t="shared" si="0"/>
        <v>84.07679608415012</v>
      </c>
      <c r="H44" s="12">
        <f t="shared" si="1"/>
        <v>61.75096899037796</v>
      </c>
      <c r="I44" s="5">
        <f t="shared" si="2"/>
        <v>42254.330000000075</v>
      </c>
    </row>
    <row r="45" spans="1:9" s="32" customFormat="1" ht="31.5">
      <c r="A45" s="27" t="s">
        <v>57</v>
      </c>
      <c r="B45" s="10" t="s">
        <v>58</v>
      </c>
      <c r="C45" s="5">
        <v>49020</v>
      </c>
      <c r="D45" s="5">
        <v>70000</v>
      </c>
      <c r="E45" s="5">
        <v>48200</v>
      </c>
      <c r="F45" s="5">
        <v>43000</v>
      </c>
      <c r="G45" s="12">
        <f t="shared" si="0"/>
        <v>89.21161825726142</v>
      </c>
      <c r="H45" s="12">
        <f t="shared" si="1"/>
        <v>61.42857142857143</v>
      </c>
      <c r="I45" s="5">
        <f t="shared" si="2"/>
        <v>-6020</v>
      </c>
    </row>
    <row r="46" spans="1:9" ht="31.5">
      <c r="A46" s="27" t="s">
        <v>59</v>
      </c>
      <c r="B46" s="10" t="s">
        <v>60</v>
      </c>
      <c r="C46" s="5">
        <v>43190735.98</v>
      </c>
      <c r="D46" s="5">
        <v>52514847</v>
      </c>
      <c r="E46" s="5">
        <v>36709845.8</v>
      </c>
      <c r="F46" s="5">
        <v>35263303.24</v>
      </c>
      <c r="G46" s="12">
        <f t="shared" si="0"/>
        <v>96.0595242816302</v>
      </c>
      <c r="H46" s="12">
        <f t="shared" si="1"/>
        <v>67.14920685192133</v>
      </c>
      <c r="I46" s="5">
        <f t="shared" si="2"/>
        <v>-7927432.739999995</v>
      </c>
    </row>
    <row r="47" spans="1:9" ht="31.5">
      <c r="A47" s="27" t="s">
        <v>61</v>
      </c>
      <c r="B47" s="10" t="s">
        <v>62</v>
      </c>
      <c r="C47" s="5">
        <v>2035558.75</v>
      </c>
      <c r="D47" s="5">
        <v>4000000</v>
      </c>
      <c r="E47" s="5">
        <v>2751900</v>
      </c>
      <c r="F47" s="5">
        <v>2084023.36</v>
      </c>
      <c r="G47" s="12">
        <f t="shared" si="0"/>
        <v>75.73034485264726</v>
      </c>
      <c r="H47" s="12">
        <f t="shared" si="1"/>
        <v>52.100584000000005</v>
      </c>
      <c r="I47" s="5">
        <f t="shared" si="2"/>
        <v>48464.6100000001</v>
      </c>
    </row>
    <row r="48" spans="1:9" ht="31.5">
      <c r="A48" s="27" t="s">
        <v>63</v>
      </c>
      <c r="B48" s="10" t="s">
        <v>64</v>
      </c>
      <c r="C48" s="5">
        <v>13043680.37</v>
      </c>
      <c r="D48" s="5">
        <v>20000000</v>
      </c>
      <c r="E48" s="5">
        <v>14320755.63</v>
      </c>
      <c r="F48" s="5">
        <v>13765263.28</v>
      </c>
      <c r="G48" s="12">
        <f t="shared" si="0"/>
        <v>96.12106815902702</v>
      </c>
      <c r="H48" s="12">
        <f t="shared" si="1"/>
        <v>68.8263164</v>
      </c>
      <c r="I48" s="5">
        <f t="shared" si="2"/>
        <v>721582.9100000001</v>
      </c>
    </row>
    <row r="49" spans="1:9" ht="31.5">
      <c r="A49" s="27" t="s">
        <v>65</v>
      </c>
      <c r="B49" s="10" t="s">
        <v>66</v>
      </c>
      <c r="C49" s="5">
        <v>270967.08</v>
      </c>
      <c r="D49" s="5">
        <v>400000</v>
      </c>
      <c r="E49" s="5">
        <v>277396.37</v>
      </c>
      <c r="F49" s="5">
        <v>186709.53</v>
      </c>
      <c r="G49" s="12">
        <f t="shared" si="0"/>
        <v>67.30784905368445</v>
      </c>
      <c r="H49" s="12">
        <f t="shared" si="1"/>
        <v>46.6773825</v>
      </c>
      <c r="I49" s="5">
        <f t="shared" si="2"/>
        <v>-84257.55000000002</v>
      </c>
    </row>
    <row r="50" spans="1:9" ht="31.5">
      <c r="A50" s="27" t="s">
        <v>67</v>
      </c>
      <c r="B50" s="10" t="s">
        <v>68</v>
      </c>
      <c r="C50" s="5">
        <v>48842789.13</v>
      </c>
      <c r="D50" s="5">
        <v>66850000</v>
      </c>
      <c r="E50" s="5">
        <v>51973985.89</v>
      </c>
      <c r="F50" s="5">
        <v>47186248.57</v>
      </c>
      <c r="G50" s="12">
        <f t="shared" si="0"/>
        <v>90.78820444879295</v>
      </c>
      <c r="H50" s="12">
        <f t="shared" si="1"/>
        <v>70.58526338070307</v>
      </c>
      <c r="I50" s="5">
        <f t="shared" si="2"/>
        <v>-1656540.5600000024</v>
      </c>
    </row>
    <row r="51" spans="1:9" ht="47.25">
      <c r="A51" s="27">
        <v>3049</v>
      </c>
      <c r="B51" s="10" t="s">
        <v>193</v>
      </c>
      <c r="C51" s="5"/>
      <c r="D51" s="5">
        <v>140700</v>
      </c>
      <c r="E51" s="5">
        <v>140700</v>
      </c>
      <c r="F51" s="5">
        <v>42113.4</v>
      </c>
      <c r="G51" s="12">
        <f t="shared" si="0"/>
        <v>29.93134328358209</v>
      </c>
      <c r="H51" s="12">
        <f t="shared" si="1"/>
        <v>29.93134328358209</v>
      </c>
      <c r="I51" s="5">
        <f t="shared" si="2"/>
        <v>42113.4</v>
      </c>
    </row>
    <row r="52" spans="1:9" s="16" customFormat="1" ht="47.25">
      <c r="A52" s="26" t="s">
        <v>69</v>
      </c>
      <c r="B52" s="17" t="s">
        <v>70</v>
      </c>
      <c r="C52" s="14">
        <v>26838.17</v>
      </c>
      <c r="D52" s="14">
        <v>46600</v>
      </c>
      <c r="E52" s="14">
        <v>34900</v>
      </c>
      <c r="F52" s="14">
        <v>34730.69</v>
      </c>
      <c r="G52" s="15">
        <f t="shared" si="0"/>
        <v>99.51487106017193</v>
      </c>
      <c r="H52" s="15">
        <f t="shared" si="1"/>
        <v>74.52937768240344</v>
      </c>
      <c r="I52" s="14">
        <f t="shared" si="2"/>
        <v>7892.520000000004</v>
      </c>
    </row>
    <row r="53" spans="1:9" ht="141.75">
      <c r="A53" s="21">
        <v>3080</v>
      </c>
      <c r="B53" s="22" t="s">
        <v>164</v>
      </c>
      <c r="C53" s="14">
        <f>SUM(C54:C58)</f>
        <v>34318073.23</v>
      </c>
      <c r="D53" s="14">
        <f>SUM(D54:D59)</f>
        <v>71300000</v>
      </c>
      <c r="E53" s="14">
        <f>SUM(E54:E59)</f>
        <v>52765534.14</v>
      </c>
      <c r="F53" s="14">
        <f>SUM(F54:F59)</f>
        <v>48066216.1</v>
      </c>
      <c r="G53" s="15">
        <f t="shared" si="0"/>
        <v>91.09396291235952</v>
      </c>
      <c r="H53" s="15">
        <f t="shared" si="1"/>
        <v>67.41404782608696</v>
      </c>
      <c r="I53" s="14">
        <f t="shared" si="2"/>
        <v>13748142.870000005</v>
      </c>
    </row>
    <row r="54" spans="1:9" ht="47.25">
      <c r="A54" s="27" t="s">
        <v>71</v>
      </c>
      <c r="B54" s="10" t="s">
        <v>72</v>
      </c>
      <c r="C54" s="5">
        <v>21986471.5</v>
      </c>
      <c r="D54" s="5">
        <v>35000000</v>
      </c>
      <c r="E54" s="5">
        <v>26250200</v>
      </c>
      <c r="F54" s="5">
        <v>24022021.53</v>
      </c>
      <c r="G54" s="12">
        <f t="shared" si="0"/>
        <v>91.5117657389277</v>
      </c>
      <c r="H54" s="12">
        <f t="shared" si="1"/>
        <v>68.63434722857143</v>
      </c>
      <c r="I54" s="5">
        <f t="shared" si="2"/>
        <v>2035550.0300000012</v>
      </c>
    </row>
    <row r="55" spans="1:9" ht="78.75">
      <c r="A55" s="27" t="s">
        <v>73</v>
      </c>
      <c r="B55" s="10" t="s">
        <v>74</v>
      </c>
      <c r="C55" s="5">
        <v>8625499.23</v>
      </c>
      <c r="D55" s="5">
        <v>13900000</v>
      </c>
      <c r="E55" s="5">
        <v>10501234.14</v>
      </c>
      <c r="F55" s="5">
        <v>10475349.99</v>
      </c>
      <c r="G55" s="12">
        <f t="shared" si="0"/>
        <v>99.7535132570618</v>
      </c>
      <c r="H55" s="12">
        <f t="shared" si="1"/>
        <v>75.36223014388489</v>
      </c>
      <c r="I55" s="5">
        <f t="shared" si="2"/>
        <v>1849850.7599999998</v>
      </c>
    </row>
    <row r="56" spans="1:9" ht="47.25">
      <c r="A56" s="27" t="s">
        <v>75</v>
      </c>
      <c r="B56" s="10" t="s">
        <v>76</v>
      </c>
      <c r="C56" s="5">
        <v>2915855.18</v>
      </c>
      <c r="D56" s="5">
        <v>4100000</v>
      </c>
      <c r="E56" s="5">
        <v>3384600</v>
      </c>
      <c r="F56" s="5">
        <v>3252125.44</v>
      </c>
      <c r="G56" s="12">
        <f t="shared" si="0"/>
        <v>96.08596111800509</v>
      </c>
      <c r="H56" s="12">
        <f t="shared" si="1"/>
        <v>79.32013268292683</v>
      </c>
      <c r="I56" s="5">
        <f t="shared" si="2"/>
        <v>336270.2599999998</v>
      </c>
    </row>
    <row r="57" spans="1:9" ht="62.25" customHeight="1">
      <c r="A57" s="27">
        <v>3084</v>
      </c>
      <c r="B57" s="10" t="s">
        <v>180</v>
      </c>
      <c r="C57" s="5">
        <v>166916.59</v>
      </c>
      <c r="D57" s="5">
        <v>2300000</v>
      </c>
      <c r="E57" s="5">
        <v>2300000</v>
      </c>
      <c r="F57" s="5">
        <v>1408591.4</v>
      </c>
      <c r="G57" s="12">
        <f t="shared" si="0"/>
        <v>61.24310434782608</v>
      </c>
      <c r="H57" s="12">
        <f t="shared" si="1"/>
        <v>61.24310434782608</v>
      </c>
      <c r="I57" s="5">
        <f t="shared" si="2"/>
        <v>1241674.8099999998</v>
      </c>
    </row>
    <row r="58" spans="1:9" ht="78.75">
      <c r="A58" s="27" t="s">
        <v>77</v>
      </c>
      <c r="B58" s="10" t="s">
        <v>78</v>
      </c>
      <c r="C58" s="5">
        <v>623330.73</v>
      </c>
      <c r="D58" s="5">
        <v>1000000</v>
      </c>
      <c r="E58" s="5">
        <v>721800</v>
      </c>
      <c r="F58" s="5">
        <v>646127.74</v>
      </c>
      <c r="G58" s="12">
        <f t="shared" si="0"/>
        <v>89.51617345525077</v>
      </c>
      <c r="H58" s="12">
        <f t="shared" si="1"/>
        <v>64.612774</v>
      </c>
      <c r="I58" s="5">
        <f t="shared" si="2"/>
        <v>22797.01000000001</v>
      </c>
    </row>
    <row r="59" spans="1:9" ht="31.5">
      <c r="A59" s="27">
        <v>3087</v>
      </c>
      <c r="B59" s="10" t="s">
        <v>194</v>
      </c>
      <c r="C59" s="5"/>
      <c r="D59" s="5">
        <v>15000000</v>
      </c>
      <c r="E59" s="5">
        <v>9607700</v>
      </c>
      <c r="F59" s="5">
        <v>8262000</v>
      </c>
      <c r="G59" s="12">
        <f t="shared" si="0"/>
        <v>85.99352602599998</v>
      </c>
      <c r="H59" s="12">
        <f t="shared" si="1"/>
        <v>55.08</v>
      </c>
      <c r="I59" s="5">
        <f t="shared" si="2"/>
        <v>8262000</v>
      </c>
    </row>
    <row r="60" spans="1:9" s="16" customFormat="1" ht="47.25">
      <c r="A60" s="26" t="s">
        <v>79</v>
      </c>
      <c r="B60" s="17" t="s">
        <v>80</v>
      </c>
      <c r="C60" s="14">
        <v>0</v>
      </c>
      <c r="D60" s="14">
        <v>80000</v>
      </c>
      <c r="E60" s="14">
        <v>59400</v>
      </c>
      <c r="F60" s="14"/>
      <c r="G60" s="15">
        <f t="shared" si="0"/>
        <v>0</v>
      </c>
      <c r="H60" s="15">
        <f t="shared" si="1"/>
        <v>0</v>
      </c>
      <c r="I60" s="14">
        <f t="shared" si="2"/>
        <v>0</v>
      </c>
    </row>
    <row r="61" spans="1:9" ht="78.75">
      <c r="A61" s="21">
        <v>3100</v>
      </c>
      <c r="B61" s="22" t="s">
        <v>165</v>
      </c>
      <c r="C61" s="14">
        <f>SUM(C62:C63)</f>
        <v>5676549.7</v>
      </c>
      <c r="D61" s="14">
        <f>SUM(D62:D63)</f>
        <v>7800600</v>
      </c>
      <c r="E61" s="14">
        <f>SUM(E62:E63)</f>
        <v>6546700</v>
      </c>
      <c r="F61" s="14">
        <v>6095136.62</v>
      </c>
      <c r="G61" s="15">
        <f t="shared" si="0"/>
        <v>93.10242748254846</v>
      </c>
      <c r="H61" s="15">
        <f t="shared" si="1"/>
        <v>78.13676665897495</v>
      </c>
      <c r="I61" s="14">
        <f t="shared" si="2"/>
        <v>418586.9199999999</v>
      </c>
    </row>
    <row r="62" spans="1:9" ht="78.75">
      <c r="A62" s="27" t="s">
        <v>81</v>
      </c>
      <c r="B62" s="10" t="s">
        <v>82</v>
      </c>
      <c r="C62" s="5">
        <v>4873016.71</v>
      </c>
      <c r="D62" s="5">
        <v>6344100</v>
      </c>
      <c r="E62" s="5">
        <v>5336900</v>
      </c>
      <c r="F62" s="5">
        <v>5039669</v>
      </c>
      <c r="G62" s="12">
        <f t="shared" si="0"/>
        <v>94.43064325732166</v>
      </c>
      <c r="H62" s="12">
        <f t="shared" si="1"/>
        <v>79.43867530461374</v>
      </c>
      <c r="I62" s="5">
        <f t="shared" si="2"/>
        <v>166652.29000000004</v>
      </c>
    </row>
    <row r="63" spans="1:9" ht="31.5">
      <c r="A63" s="27" t="s">
        <v>83</v>
      </c>
      <c r="B63" s="10" t="s">
        <v>84</v>
      </c>
      <c r="C63" s="5">
        <v>803532.99</v>
      </c>
      <c r="D63" s="5">
        <v>1456500</v>
      </c>
      <c r="E63" s="5">
        <v>1209800</v>
      </c>
      <c r="F63" s="5">
        <v>1055467.62</v>
      </c>
      <c r="G63" s="12">
        <f t="shared" si="0"/>
        <v>87.24314928087288</v>
      </c>
      <c r="H63" s="12">
        <f t="shared" si="1"/>
        <v>72.46602265705458</v>
      </c>
      <c r="I63" s="5">
        <f t="shared" si="2"/>
        <v>251934.63000000012</v>
      </c>
    </row>
    <row r="64" spans="1:9" ht="31.5">
      <c r="A64" s="26">
        <v>3110</v>
      </c>
      <c r="B64" s="23" t="s">
        <v>167</v>
      </c>
      <c r="C64" s="14">
        <f>SUM(C65)</f>
        <v>51849.86</v>
      </c>
      <c r="D64" s="14">
        <v>100000</v>
      </c>
      <c r="E64" s="14">
        <v>55000</v>
      </c>
      <c r="F64" s="14">
        <v>50146</v>
      </c>
      <c r="G64" s="15">
        <f t="shared" si="0"/>
        <v>91.17454545454545</v>
      </c>
      <c r="H64" s="15">
        <f t="shared" si="1"/>
        <v>50.146</v>
      </c>
      <c r="I64" s="14">
        <f t="shared" si="2"/>
        <v>-1703.8600000000006</v>
      </c>
    </row>
    <row r="65" spans="1:9" ht="31.5">
      <c r="A65" s="27" t="s">
        <v>85</v>
      </c>
      <c r="B65" s="10" t="s">
        <v>86</v>
      </c>
      <c r="C65" s="5">
        <v>51849.86</v>
      </c>
      <c r="D65" s="5">
        <v>100000</v>
      </c>
      <c r="E65" s="5">
        <v>55000</v>
      </c>
      <c r="F65" s="5">
        <v>50146</v>
      </c>
      <c r="G65" s="12">
        <f t="shared" si="0"/>
        <v>91.17454545454545</v>
      </c>
      <c r="H65" s="12">
        <f t="shared" si="1"/>
        <v>50.146</v>
      </c>
      <c r="I65" s="5">
        <f t="shared" si="2"/>
        <v>-1703.8600000000006</v>
      </c>
    </row>
    <row r="66" spans="1:9" ht="31.5">
      <c r="A66" s="21">
        <v>3120</v>
      </c>
      <c r="B66" s="22" t="s">
        <v>166</v>
      </c>
      <c r="C66" s="14">
        <f>SUM(C67)</f>
        <v>543042.37</v>
      </c>
      <c r="D66" s="14">
        <f>SUM(D67)</f>
        <v>893200</v>
      </c>
      <c r="E66" s="14">
        <f>SUM(E67)</f>
        <v>746400</v>
      </c>
      <c r="F66" s="14">
        <f>SUM(F67)</f>
        <v>624225.34</v>
      </c>
      <c r="G66" s="15">
        <f t="shared" si="0"/>
        <v>83.63147642015005</v>
      </c>
      <c r="H66" s="15">
        <f t="shared" si="1"/>
        <v>69.88640170174652</v>
      </c>
      <c r="I66" s="14">
        <f t="shared" si="2"/>
        <v>81182.96999999997</v>
      </c>
    </row>
    <row r="67" spans="1:9" ht="47.25">
      <c r="A67" s="27" t="s">
        <v>87</v>
      </c>
      <c r="B67" s="10" t="s">
        <v>88</v>
      </c>
      <c r="C67" s="5">
        <v>543042.37</v>
      </c>
      <c r="D67" s="5">
        <v>893200</v>
      </c>
      <c r="E67" s="5">
        <v>746400</v>
      </c>
      <c r="F67" s="5">
        <v>624225.34</v>
      </c>
      <c r="G67" s="12">
        <f t="shared" si="0"/>
        <v>83.63147642015005</v>
      </c>
      <c r="H67" s="12">
        <f t="shared" si="1"/>
        <v>69.88640170174652</v>
      </c>
      <c r="I67" s="5">
        <f t="shared" si="2"/>
        <v>81182.96999999997</v>
      </c>
    </row>
    <row r="68" spans="1:9" s="16" customFormat="1" ht="31.5">
      <c r="A68" s="21">
        <v>3130</v>
      </c>
      <c r="B68" s="23" t="s">
        <v>168</v>
      </c>
      <c r="C68" s="14">
        <f>SUM(C69)</f>
        <v>560</v>
      </c>
      <c r="D68" s="14">
        <v>45000</v>
      </c>
      <c r="E68" s="14">
        <v>33500</v>
      </c>
      <c r="F68" s="14">
        <v>9730</v>
      </c>
      <c r="G68" s="15">
        <f t="shared" si="0"/>
        <v>29.044776119402986</v>
      </c>
      <c r="H68" s="15">
        <f t="shared" si="1"/>
        <v>21.622222222222224</v>
      </c>
      <c r="I68" s="14">
        <f t="shared" si="2"/>
        <v>9170</v>
      </c>
    </row>
    <row r="69" spans="1:9" ht="63">
      <c r="A69" s="27" t="s">
        <v>89</v>
      </c>
      <c r="B69" s="10" t="s">
        <v>90</v>
      </c>
      <c r="C69" s="5">
        <v>560</v>
      </c>
      <c r="D69" s="5">
        <v>45000</v>
      </c>
      <c r="E69" s="5">
        <v>33500</v>
      </c>
      <c r="F69" s="5">
        <v>9730</v>
      </c>
      <c r="G69" s="12">
        <f t="shared" si="0"/>
        <v>29.044776119402986</v>
      </c>
      <c r="H69" s="12">
        <f t="shared" si="1"/>
        <v>21.622222222222224</v>
      </c>
      <c r="I69" s="5">
        <f t="shared" si="2"/>
        <v>9170</v>
      </c>
    </row>
    <row r="70" spans="1:9" ht="94.5">
      <c r="A70" s="26" t="s">
        <v>91</v>
      </c>
      <c r="B70" s="17" t="s">
        <v>92</v>
      </c>
      <c r="C70" s="14">
        <v>317520</v>
      </c>
      <c r="D70" s="14">
        <v>320000</v>
      </c>
      <c r="E70" s="14">
        <v>320000</v>
      </c>
      <c r="F70" s="14">
        <v>235679.9</v>
      </c>
      <c r="G70" s="15">
        <v>0</v>
      </c>
      <c r="H70" s="15">
        <f t="shared" si="1"/>
        <v>73.64996875</v>
      </c>
      <c r="I70" s="14">
        <f t="shared" si="2"/>
        <v>-81840.1</v>
      </c>
    </row>
    <row r="71" spans="1:9" ht="93" customHeight="1">
      <c r="A71" s="26" t="s">
        <v>93</v>
      </c>
      <c r="B71" s="17" t="s">
        <v>94</v>
      </c>
      <c r="C71" s="14">
        <v>18603.11</v>
      </c>
      <c r="D71" s="14">
        <v>20100</v>
      </c>
      <c r="E71" s="14">
        <v>17100</v>
      </c>
      <c r="F71" s="14">
        <v>15668.69</v>
      </c>
      <c r="G71" s="15">
        <f t="shared" si="0"/>
        <v>91.62976608187134</v>
      </c>
      <c r="H71" s="15">
        <f t="shared" si="1"/>
        <v>77.9536815920398</v>
      </c>
      <c r="I71" s="14">
        <f t="shared" si="2"/>
        <v>-2934.42</v>
      </c>
    </row>
    <row r="72" spans="1:9" ht="94.5">
      <c r="A72" s="26" t="s">
        <v>95</v>
      </c>
      <c r="B72" s="17" t="s">
        <v>96</v>
      </c>
      <c r="C72" s="14">
        <v>60113.37</v>
      </c>
      <c r="D72" s="14">
        <v>197700</v>
      </c>
      <c r="E72" s="14">
        <v>197700</v>
      </c>
      <c r="F72" s="14">
        <v>197700</v>
      </c>
      <c r="G72" s="15">
        <f t="shared" si="0"/>
        <v>100</v>
      </c>
      <c r="H72" s="15">
        <f t="shared" si="1"/>
        <v>100</v>
      </c>
      <c r="I72" s="14">
        <f t="shared" si="2"/>
        <v>137586.63</v>
      </c>
    </row>
    <row r="73" spans="1:9" s="16" customFormat="1" ht="47.25">
      <c r="A73" s="26">
        <v>3190</v>
      </c>
      <c r="B73" s="23" t="s">
        <v>169</v>
      </c>
      <c r="C73" s="14">
        <f>SUM(C74)</f>
        <v>28000</v>
      </c>
      <c r="D73" s="14">
        <v>50000</v>
      </c>
      <c r="E73" s="14">
        <v>50000</v>
      </c>
      <c r="F73" s="14"/>
      <c r="G73" s="15">
        <f t="shared" si="0"/>
        <v>0</v>
      </c>
      <c r="H73" s="15">
        <f t="shared" si="1"/>
        <v>0</v>
      </c>
      <c r="I73" s="14">
        <f t="shared" si="2"/>
        <v>-28000</v>
      </c>
    </row>
    <row r="74" spans="1:9" ht="63">
      <c r="A74" s="27" t="s">
        <v>97</v>
      </c>
      <c r="B74" s="10" t="s">
        <v>98</v>
      </c>
      <c r="C74" s="5">
        <v>28000</v>
      </c>
      <c r="D74" s="5">
        <v>50000</v>
      </c>
      <c r="E74" s="5">
        <v>50000</v>
      </c>
      <c r="F74" s="5"/>
      <c r="G74" s="12">
        <f t="shared" si="0"/>
        <v>0</v>
      </c>
      <c r="H74" s="12">
        <f t="shared" si="1"/>
        <v>0</v>
      </c>
      <c r="I74" s="5">
        <f t="shared" si="2"/>
        <v>-28000</v>
      </c>
    </row>
    <row r="75" spans="1:9" ht="126" customHeight="1">
      <c r="A75" s="26" t="s">
        <v>99</v>
      </c>
      <c r="B75" s="17" t="s">
        <v>177</v>
      </c>
      <c r="C75" s="14">
        <v>360727.41</v>
      </c>
      <c r="D75" s="14">
        <v>580000</v>
      </c>
      <c r="E75" s="14">
        <v>481350</v>
      </c>
      <c r="F75" s="14">
        <v>481313.51</v>
      </c>
      <c r="G75" s="15">
        <f t="shared" si="0"/>
        <v>99.99241923756102</v>
      </c>
      <c r="H75" s="15">
        <f t="shared" si="1"/>
        <v>82.98508793103449</v>
      </c>
      <c r="I75" s="14">
        <f t="shared" si="2"/>
        <v>120586.10000000003</v>
      </c>
    </row>
    <row r="76" spans="1:9" s="16" customFormat="1" ht="15.75">
      <c r="A76" s="26">
        <v>3240</v>
      </c>
      <c r="B76" s="23" t="s">
        <v>170</v>
      </c>
      <c r="C76" s="14">
        <v>580644.07</v>
      </c>
      <c r="D76" s="14">
        <v>796500</v>
      </c>
      <c r="E76" s="14">
        <v>719900</v>
      </c>
      <c r="F76" s="14">
        <v>555902.18</v>
      </c>
      <c r="G76" s="15">
        <f t="shared" si="0"/>
        <v>77.21936102236423</v>
      </c>
      <c r="H76" s="15">
        <f t="shared" si="1"/>
        <v>69.79311738857503</v>
      </c>
      <c r="I76" s="14">
        <f t="shared" si="2"/>
        <v>-24741.889999999898</v>
      </c>
    </row>
    <row r="77" spans="1:9" ht="31.5">
      <c r="A77" s="27" t="s">
        <v>100</v>
      </c>
      <c r="B77" s="10" t="s">
        <v>101</v>
      </c>
      <c r="C77" s="5">
        <v>582454.07</v>
      </c>
      <c r="D77" s="5">
        <v>796500</v>
      </c>
      <c r="E77" s="5">
        <v>719900</v>
      </c>
      <c r="F77" s="5">
        <v>555902.18</v>
      </c>
      <c r="G77" s="12">
        <f t="shared" si="0"/>
        <v>77.21936102236423</v>
      </c>
      <c r="H77" s="12">
        <f t="shared" si="1"/>
        <v>69.79311738857503</v>
      </c>
      <c r="I77" s="5">
        <f t="shared" si="2"/>
        <v>-26551.889999999898</v>
      </c>
    </row>
    <row r="78" spans="1:9" ht="15.75">
      <c r="A78" s="25" t="s">
        <v>102</v>
      </c>
      <c r="B78" s="9" t="s">
        <v>103</v>
      </c>
      <c r="C78" s="7">
        <f>SUM(C79:C82)</f>
        <v>6432780.720000001</v>
      </c>
      <c r="D78" s="7">
        <f>SUM(D79:D82)</f>
        <v>8865300</v>
      </c>
      <c r="E78" s="7">
        <f>SUM(E79:E82)</f>
        <v>8047300</v>
      </c>
      <c r="F78" s="7">
        <f>SUM(F79:F82)</f>
        <v>6251731.119999999</v>
      </c>
      <c r="G78" s="11">
        <f t="shared" si="0"/>
        <v>77.68731276328705</v>
      </c>
      <c r="H78" s="11">
        <f t="shared" si="1"/>
        <v>70.51911520196721</v>
      </c>
      <c r="I78" s="7">
        <f t="shared" si="2"/>
        <v>-181049.6000000015</v>
      </c>
    </row>
    <row r="79" spans="1:9" ht="64.5" customHeight="1">
      <c r="A79" s="26" t="s">
        <v>104</v>
      </c>
      <c r="B79" s="17" t="s">
        <v>105</v>
      </c>
      <c r="C79" s="14">
        <v>10100</v>
      </c>
      <c r="D79" s="14"/>
      <c r="E79" s="14"/>
      <c r="F79" s="14"/>
      <c r="G79" s="15" t="e">
        <f t="shared" si="0"/>
        <v>#DIV/0!</v>
      </c>
      <c r="H79" s="15" t="e">
        <f t="shared" si="1"/>
        <v>#DIV/0!</v>
      </c>
      <c r="I79" s="14">
        <f t="shared" si="2"/>
        <v>-10100</v>
      </c>
    </row>
    <row r="80" spans="1:9" ht="15.75">
      <c r="A80" s="26" t="s">
        <v>106</v>
      </c>
      <c r="B80" s="17" t="s">
        <v>107</v>
      </c>
      <c r="C80" s="14">
        <v>3376999.33</v>
      </c>
      <c r="D80" s="14">
        <v>4054900</v>
      </c>
      <c r="E80" s="14">
        <v>3608600</v>
      </c>
      <c r="F80" s="14">
        <v>2903288.07</v>
      </c>
      <c r="G80" s="15">
        <f t="shared" si="0"/>
        <v>80.45469350994846</v>
      </c>
      <c r="H80" s="15">
        <f t="shared" si="1"/>
        <v>71.5994986312856</v>
      </c>
      <c r="I80" s="14">
        <f t="shared" si="2"/>
        <v>-473711.26000000024</v>
      </c>
    </row>
    <row r="81" spans="1:9" ht="47.25">
      <c r="A81" s="26" t="s">
        <v>108</v>
      </c>
      <c r="B81" s="17" t="s">
        <v>109</v>
      </c>
      <c r="C81" s="14">
        <v>2307406.08</v>
      </c>
      <c r="D81" s="14">
        <v>3335500</v>
      </c>
      <c r="E81" s="14">
        <v>3056400</v>
      </c>
      <c r="F81" s="14">
        <v>2202484.29</v>
      </c>
      <c r="G81" s="15">
        <f t="shared" si="0"/>
        <v>72.06138888888889</v>
      </c>
      <c r="H81" s="15">
        <f t="shared" si="1"/>
        <v>66.03160815469946</v>
      </c>
      <c r="I81" s="14">
        <f t="shared" si="2"/>
        <v>-104921.79000000004</v>
      </c>
    </row>
    <row r="82" spans="1:9" s="16" customFormat="1" ht="31.5">
      <c r="A82" s="26">
        <v>4080</v>
      </c>
      <c r="B82" s="23" t="s">
        <v>171</v>
      </c>
      <c r="C82" s="14">
        <f>SUM(C83:C84)</f>
        <v>738275.31</v>
      </c>
      <c r="D82" s="14">
        <f>SUM(D83:D84)</f>
        <v>1474900</v>
      </c>
      <c r="E82" s="14">
        <f>SUM(E83:E84)</f>
        <v>1382300</v>
      </c>
      <c r="F82" s="14">
        <f>SUM(F83:F84)</f>
        <v>1145958.76</v>
      </c>
      <c r="G82" s="15">
        <f t="shared" si="0"/>
        <v>82.9023193228677</v>
      </c>
      <c r="H82" s="15">
        <f t="shared" si="1"/>
        <v>77.69738694148755</v>
      </c>
      <c r="I82" s="14">
        <f t="shared" si="2"/>
        <v>407683.44999999995</v>
      </c>
    </row>
    <row r="83" spans="1:9" ht="31.5">
      <c r="A83" s="27" t="s">
        <v>110</v>
      </c>
      <c r="B83" s="10" t="s">
        <v>111</v>
      </c>
      <c r="C83" s="5">
        <v>332149.92</v>
      </c>
      <c r="D83" s="5">
        <v>479900</v>
      </c>
      <c r="E83" s="5">
        <v>430300</v>
      </c>
      <c r="F83" s="5">
        <v>376023.76</v>
      </c>
      <c r="G83" s="12">
        <f t="shared" si="0"/>
        <v>87.38641877759703</v>
      </c>
      <c r="H83" s="12">
        <f t="shared" si="1"/>
        <v>78.35460720983538</v>
      </c>
      <c r="I83" s="5">
        <f t="shared" si="2"/>
        <v>43873.840000000026</v>
      </c>
    </row>
    <row r="84" spans="1:9" ht="31.5">
      <c r="A84" s="27" t="s">
        <v>112</v>
      </c>
      <c r="B84" s="10" t="s">
        <v>113</v>
      </c>
      <c r="C84" s="5">
        <v>406125.39</v>
      </c>
      <c r="D84" s="5">
        <v>995000</v>
      </c>
      <c r="E84" s="5">
        <v>952000</v>
      </c>
      <c r="F84" s="5">
        <v>769935</v>
      </c>
      <c r="G84" s="12">
        <f t="shared" si="0"/>
        <v>80.87552521008404</v>
      </c>
      <c r="H84" s="12">
        <f t="shared" si="1"/>
        <v>77.38040201005025</v>
      </c>
      <c r="I84" s="5">
        <f t="shared" si="2"/>
        <v>363809.61</v>
      </c>
    </row>
    <row r="85" spans="1:9" ht="15.75">
      <c r="A85" s="25" t="s">
        <v>114</v>
      </c>
      <c r="B85" s="9" t="s">
        <v>115</v>
      </c>
      <c r="C85" s="7">
        <f>SUM(C86+C88+C91)</f>
        <v>2932847.7700000005</v>
      </c>
      <c r="D85" s="7">
        <f>SUM(D86+D88+D91)</f>
        <v>3444500</v>
      </c>
      <c r="E85" s="7">
        <f>SUM(E86+E88+E91)</f>
        <v>3119975</v>
      </c>
      <c r="F85" s="7">
        <f>SUM(F86+F88+F91)</f>
        <v>2806739.8499999996</v>
      </c>
      <c r="G85" s="11">
        <f t="shared" si="0"/>
        <v>89.96033141291196</v>
      </c>
      <c r="H85" s="11">
        <f t="shared" si="1"/>
        <v>81.48468137610682</v>
      </c>
      <c r="I85" s="7">
        <f t="shared" si="2"/>
        <v>-126107.92000000086</v>
      </c>
    </row>
    <row r="86" spans="1:9" ht="31.5">
      <c r="A86" s="26">
        <v>5010</v>
      </c>
      <c r="B86" s="23" t="s">
        <v>172</v>
      </c>
      <c r="C86" s="14">
        <f>SUM(C87)</f>
        <v>9491</v>
      </c>
      <c r="D86" s="14">
        <v>50000</v>
      </c>
      <c r="E86" s="14">
        <v>31500</v>
      </c>
      <c r="F86" s="14">
        <v>18050</v>
      </c>
      <c r="G86" s="15">
        <f t="shared" si="0"/>
        <v>57.3015873015873</v>
      </c>
      <c r="H86" s="15">
        <f t="shared" si="1"/>
        <v>36.1</v>
      </c>
      <c r="I86" s="14">
        <f t="shared" si="2"/>
        <v>8559</v>
      </c>
    </row>
    <row r="87" spans="1:9" ht="47.25">
      <c r="A87" s="27" t="s">
        <v>116</v>
      </c>
      <c r="B87" s="10" t="s">
        <v>117</v>
      </c>
      <c r="C87" s="5">
        <v>9491</v>
      </c>
      <c r="D87" s="5">
        <v>50000</v>
      </c>
      <c r="E87" s="5">
        <v>31500</v>
      </c>
      <c r="F87" s="5">
        <v>18050</v>
      </c>
      <c r="G87" s="12">
        <f t="shared" si="0"/>
        <v>57.3015873015873</v>
      </c>
      <c r="H87" s="12">
        <f t="shared" si="1"/>
        <v>36.1</v>
      </c>
      <c r="I87" s="5">
        <f t="shared" si="2"/>
        <v>8559</v>
      </c>
    </row>
    <row r="88" spans="1:9" ht="31.5">
      <c r="A88" s="26">
        <v>5030</v>
      </c>
      <c r="B88" s="23" t="s">
        <v>173</v>
      </c>
      <c r="C88" s="14">
        <f>SUM(C89:C90)</f>
        <v>1795522.9300000002</v>
      </c>
      <c r="D88" s="14">
        <f>SUM(D89:D90)</f>
        <v>2332100</v>
      </c>
      <c r="E88" s="14">
        <f>SUM(E89:E90)</f>
        <v>2123750</v>
      </c>
      <c r="F88" s="14">
        <f>SUM(F89:F90)</f>
        <v>1888739.6099999999</v>
      </c>
      <c r="G88" s="15">
        <f t="shared" si="0"/>
        <v>88.93417822248381</v>
      </c>
      <c r="H88" s="15">
        <f t="shared" si="1"/>
        <v>80.98879164701341</v>
      </c>
      <c r="I88" s="14">
        <f t="shared" si="2"/>
        <v>93216.6799999997</v>
      </c>
    </row>
    <row r="89" spans="1:9" ht="47.25">
      <c r="A89" s="27" t="s">
        <v>118</v>
      </c>
      <c r="B89" s="10" t="s">
        <v>119</v>
      </c>
      <c r="C89" s="5">
        <v>897722.93</v>
      </c>
      <c r="D89" s="5">
        <v>1360100</v>
      </c>
      <c r="E89" s="5">
        <v>1151750</v>
      </c>
      <c r="F89" s="5">
        <v>916739.61</v>
      </c>
      <c r="G89" s="12">
        <f t="shared" si="0"/>
        <v>79.59536444540916</v>
      </c>
      <c r="H89" s="12">
        <f t="shared" si="1"/>
        <v>67.40236820821998</v>
      </c>
      <c r="I89" s="5">
        <f t="shared" si="2"/>
        <v>19016.679999999935</v>
      </c>
    </row>
    <row r="90" spans="1:9" ht="47.25">
      <c r="A90" s="27" t="s">
        <v>120</v>
      </c>
      <c r="B90" s="10" t="s">
        <v>121</v>
      </c>
      <c r="C90" s="5">
        <v>897800</v>
      </c>
      <c r="D90" s="5">
        <v>972000</v>
      </c>
      <c r="E90" s="5">
        <v>972000</v>
      </c>
      <c r="F90" s="5">
        <v>972000</v>
      </c>
      <c r="G90" s="12">
        <f t="shared" si="0"/>
        <v>100</v>
      </c>
      <c r="H90" s="12">
        <f t="shared" si="1"/>
        <v>100</v>
      </c>
      <c r="I90" s="5">
        <f t="shared" si="2"/>
        <v>74200</v>
      </c>
    </row>
    <row r="91" spans="1:9" ht="31.5">
      <c r="A91" s="26">
        <v>5040</v>
      </c>
      <c r="B91" s="23" t="s">
        <v>174</v>
      </c>
      <c r="C91" s="14">
        <f>SUM(C92)</f>
        <v>1127833.84</v>
      </c>
      <c r="D91" s="14">
        <v>1062400</v>
      </c>
      <c r="E91" s="14">
        <v>964725</v>
      </c>
      <c r="F91" s="14">
        <v>899950.24</v>
      </c>
      <c r="G91" s="15">
        <f t="shared" si="0"/>
        <v>93.28567622897717</v>
      </c>
      <c r="H91" s="15">
        <f t="shared" si="1"/>
        <v>84.70917168674698</v>
      </c>
      <c r="I91" s="14">
        <f t="shared" si="2"/>
        <v>-227883.6000000001</v>
      </c>
    </row>
    <row r="92" spans="1:9" ht="31.5">
      <c r="A92" s="27" t="s">
        <v>122</v>
      </c>
      <c r="B92" s="10" t="s">
        <v>123</v>
      </c>
      <c r="C92" s="5">
        <v>1127833.84</v>
      </c>
      <c r="D92" s="5">
        <v>1062400</v>
      </c>
      <c r="E92" s="5">
        <v>964725</v>
      </c>
      <c r="F92" s="5">
        <v>899950.24</v>
      </c>
      <c r="G92" s="12">
        <f t="shared" si="0"/>
        <v>93.28567622897717</v>
      </c>
      <c r="H92" s="12">
        <f t="shared" si="1"/>
        <v>84.70917168674698</v>
      </c>
      <c r="I92" s="5">
        <f t="shared" si="2"/>
        <v>-227883.6000000001</v>
      </c>
    </row>
    <row r="93" spans="1:9" ht="15.75">
      <c r="A93" s="25" t="s">
        <v>124</v>
      </c>
      <c r="B93" s="9" t="s">
        <v>125</v>
      </c>
      <c r="C93" s="7">
        <f>SUM(C94+C95+C97+C98)</f>
        <v>32820</v>
      </c>
      <c r="D93" s="7">
        <f>SUM(D94+D95+D97+D98)</f>
        <v>290000</v>
      </c>
      <c r="E93" s="7">
        <f>SUM(E94+E95+E97+E98)</f>
        <v>290000</v>
      </c>
      <c r="F93" s="7">
        <f>SUM(F94+F95+F97+F98)</f>
        <v>53225</v>
      </c>
      <c r="G93" s="11">
        <f t="shared" si="0"/>
        <v>18.353448275862068</v>
      </c>
      <c r="H93" s="11">
        <f t="shared" si="1"/>
        <v>18.353448275862068</v>
      </c>
      <c r="I93" s="7">
        <f t="shared" si="2"/>
        <v>20405</v>
      </c>
    </row>
    <row r="94" spans="1:9" ht="31.5">
      <c r="A94" s="26" t="s">
        <v>126</v>
      </c>
      <c r="B94" s="17" t="s">
        <v>127</v>
      </c>
      <c r="C94" s="14">
        <v>6600</v>
      </c>
      <c r="D94" s="14">
        <v>25000</v>
      </c>
      <c r="E94" s="14">
        <v>25000</v>
      </c>
      <c r="F94" s="14">
        <v>4725</v>
      </c>
      <c r="G94" s="15">
        <v>0</v>
      </c>
      <c r="H94" s="15">
        <f t="shared" si="1"/>
        <v>18.9</v>
      </c>
      <c r="I94" s="14">
        <f t="shared" si="2"/>
        <v>-1875</v>
      </c>
    </row>
    <row r="95" spans="1:9" ht="47.25">
      <c r="A95" s="26">
        <v>7460</v>
      </c>
      <c r="B95" s="23" t="s">
        <v>175</v>
      </c>
      <c r="C95" s="14">
        <f>SUM(C96)</f>
        <v>0</v>
      </c>
      <c r="D95" s="14">
        <v>200000</v>
      </c>
      <c r="E95" s="14">
        <v>200000</v>
      </c>
      <c r="F95" s="14"/>
      <c r="G95" s="15">
        <v>0</v>
      </c>
      <c r="H95" s="15">
        <f t="shared" si="1"/>
        <v>0</v>
      </c>
      <c r="I95" s="14">
        <f t="shared" si="2"/>
        <v>0</v>
      </c>
    </row>
    <row r="96" spans="1:9" ht="47.25">
      <c r="A96" s="27" t="s">
        <v>128</v>
      </c>
      <c r="B96" s="10" t="s">
        <v>129</v>
      </c>
      <c r="C96" s="5">
        <v>0</v>
      </c>
      <c r="D96" s="5">
        <v>200000</v>
      </c>
      <c r="E96" s="5">
        <v>200000</v>
      </c>
      <c r="F96" s="5"/>
      <c r="G96" s="12">
        <v>0</v>
      </c>
      <c r="H96" s="12">
        <f t="shared" si="1"/>
        <v>0</v>
      </c>
      <c r="I96" s="5">
        <f t="shared" si="2"/>
        <v>0</v>
      </c>
    </row>
    <row r="97" spans="1:9" ht="31.5">
      <c r="A97" s="26" t="s">
        <v>130</v>
      </c>
      <c r="B97" s="17" t="s">
        <v>131</v>
      </c>
      <c r="C97" s="14">
        <v>5000</v>
      </c>
      <c r="D97" s="14">
        <v>15000</v>
      </c>
      <c r="E97" s="14">
        <v>15000</v>
      </c>
      <c r="F97" s="14"/>
      <c r="G97" s="15">
        <v>0</v>
      </c>
      <c r="H97" s="15">
        <f aca="true" t="shared" si="3" ref="H97:H115">SUM(F97/D97*100)</f>
        <v>0</v>
      </c>
      <c r="I97" s="14">
        <f aca="true" t="shared" si="4" ref="I97:I115">SUM(F97-C97)</f>
        <v>-5000</v>
      </c>
    </row>
    <row r="98" spans="1:9" ht="31.5">
      <c r="A98" s="26">
        <v>7620</v>
      </c>
      <c r="B98" s="23" t="s">
        <v>176</v>
      </c>
      <c r="C98" s="14">
        <f>SUM(C99)</f>
        <v>21220</v>
      </c>
      <c r="D98" s="14">
        <v>50000</v>
      </c>
      <c r="E98" s="14">
        <v>50000</v>
      </c>
      <c r="F98" s="14">
        <v>48500</v>
      </c>
      <c r="G98" s="15">
        <v>0</v>
      </c>
      <c r="H98" s="15">
        <f t="shared" si="3"/>
        <v>97</v>
      </c>
      <c r="I98" s="14">
        <f t="shared" si="4"/>
        <v>27280</v>
      </c>
    </row>
    <row r="99" spans="1:9" ht="31.5">
      <c r="A99" s="27" t="s">
        <v>132</v>
      </c>
      <c r="B99" s="10" t="s">
        <v>133</v>
      </c>
      <c r="C99" s="5">
        <v>21220</v>
      </c>
      <c r="D99" s="5">
        <v>50000</v>
      </c>
      <c r="E99" s="5">
        <v>50000</v>
      </c>
      <c r="F99" s="5">
        <v>48500</v>
      </c>
      <c r="G99" s="12">
        <v>0</v>
      </c>
      <c r="H99" s="12">
        <f t="shared" si="3"/>
        <v>97</v>
      </c>
      <c r="I99" s="5">
        <f t="shared" si="4"/>
        <v>27280</v>
      </c>
    </row>
    <row r="100" spans="1:9" ht="15.75">
      <c r="A100" s="25" t="s">
        <v>134</v>
      </c>
      <c r="B100" s="9" t="s">
        <v>135</v>
      </c>
      <c r="C100" s="7">
        <f>SUM(C101:C104)</f>
        <v>77077.45</v>
      </c>
      <c r="D100" s="7">
        <f>SUM(D101:D104)</f>
        <v>577319</v>
      </c>
      <c r="E100" s="7">
        <f>SUM(E101:E104)</f>
        <v>577319</v>
      </c>
      <c r="F100" s="7">
        <f>SUM(F101:F104)</f>
        <v>53605</v>
      </c>
      <c r="G100" s="11">
        <f aca="true" t="shared" si="5" ref="G100:G115">SUM(F100/E100*100)</f>
        <v>9.285161236681972</v>
      </c>
      <c r="H100" s="11">
        <f t="shared" si="3"/>
        <v>9.285161236681972</v>
      </c>
      <c r="I100" s="7">
        <f t="shared" si="4"/>
        <v>-23472.449999999997</v>
      </c>
    </row>
    <row r="101" spans="1:9" ht="47.25">
      <c r="A101" s="26" t="s">
        <v>136</v>
      </c>
      <c r="B101" s="17" t="s">
        <v>137</v>
      </c>
      <c r="C101" s="14">
        <v>19625</v>
      </c>
      <c r="D101" s="14">
        <v>40000</v>
      </c>
      <c r="E101" s="14">
        <v>40000</v>
      </c>
      <c r="F101" s="14"/>
      <c r="G101" s="15">
        <f t="shared" si="5"/>
        <v>0</v>
      </c>
      <c r="H101" s="15">
        <f t="shared" si="3"/>
        <v>0</v>
      </c>
      <c r="I101" s="14">
        <f t="shared" si="4"/>
        <v>-19625</v>
      </c>
    </row>
    <row r="102" spans="1:9" ht="31.5">
      <c r="A102" s="26" t="s">
        <v>138</v>
      </c>
      <c r="B102" s="17" t="s">
        <v>139</v>
      </c>
      <c r="C102" s="14">
        <v>0</v>
      </c>
      <c r="D102" s="14">
        <v>91911</v>
      </c>
      <c r="E102" s="14">
        <v>91911</v>
      </c>
      <c r="F102" s="14">
        <v>16160</v>
      </c>
      <c r="G102" s="15">
        <f t="shared" si="5"/>
        <v>17.582226284122683</v>
      </c>
      <c r="H102" s="15">
        <f t="shared" si="3"/>
        <v>17.582226284122683</v>
      </c>
      <c r="I102" s="14">
        <f t="shared" si="4"/>
        <v>16160</v>
      </c>
    </row>
    <row r="103" spans="1:9" ht="31.5">
      <c r="A103" s="26">
        <v>8230</v>
      </c>
      <c r="B103" s="17" t="s">
        <v>181</v>
      </c>
      <c r="C103" s="14">
        <v>57452.45</v>
      </c>
      <c r="D103" s="14">
        <v>55000</v>
      </c>
      <c r="E103" s="14">
        <v>55000</v>
      </c>
      <c r="F103" s="14">
        <v>37445</v>
      </c>
      <c r="G103" s="15"/>
      <c r="H103" s="15">
        <f t="shared" si="3"/>
        <v>68.08181818181818</v>
      </c>
      <c r="I103" s="14">
        <f t="shared" si="4"/>
        <v>-20007.449999999997</v>
      </c>
    </row>
    <row r="104" spans="1:9" ht="15.75">
      <c r="A104" s="26" t="s">
        <v>140</v>
      </c>
      <c r="B104" s="17" t="s">
        <v>141</v>
      </c>
      <c r="C104" s="14">
        <v>0</v>
      </c>
      <c r="D104" s="14">
        <v>390408</v>
      </c>
      <c r="E104" s="14">
        <v>390408</v>
      </c>
      <c r="F104" s="14"/>
      <c r="G104" s="15">
        <f t="shared" si="5"/>
        <v>0</v>
      </c>
      <c r="H104" s="15">
        <f t="shared" si="3"/>
        <v>0</v>
      </c>
      <c r="I104" s="14">
        <f t="shared" si="4"/>
        <v>0</v>
      </c>
    </row>
    <row r="105" spans="1:9" ht="15.75">
      <c r="A105" s="25" t="s">
        <v>142</v>
      </c>
      <c r="B105" s="9" t="s">
        <v>143</v>
      </c>
      <c r="C105" s="7">
        <f>SUM(C106:C109)</f>
        <v>25505207</v>
      </c>
      <c r="D105" s="7">
        <f>SUM(D106:D109)</f>
        <v>32086693.85</v>
      </c>
      <c r="E105" s="7">
        <f>SUM(E106:E109)</f>
        <v>26349986.85</v>
      </c>
      <c r="F105" s="7">
        <f>SUM(F106:F109)</f>
        <v>24016048.85</v>
      </c>
      <c r="G105" s="11">
        <f t="shared" si="5"/>
        <v>91.14254586430657</v>
      </c>
      <c r="H105" s="11">
        <f t="shared" si="3"/>
        <v>74.84737742776201</v>
      </c>
      <c r="I105" s="7">
        <f t="shared" si="4"/>
        <v>-1489158.1499999985</v>
      </c>
    </row>
    <row r="106" spans="1:9" ht="78.75">
      <c r="A106" s="26" t="s">
        <v>144</v>
      </c>
      <c r="B106" s="17" t="s">
        <v>145</v>
      </c>
      <c r="C106" s="14">
        <v>177680</v>
      </c>
      <c r="D106" s="14">
        <v>45893.85</v>
      </c>
      <c r="E106" s="14">
        <v>45893.85</v>
      </c>
      <c r="F106" s="14">
        <v>45893.85</v>
      </c>
      <c r="G106" s="15">
        <f t="shared" si="5"/>
        <v>100</v>
      </c>
      <c r="H106" s="15">
        <f t="shared" si="3"/>
        <v>100</v>
      </c>
      <c r="I106" s="14">
        <f t="shared" si="4"/>
        <v>-131786.15</v>
      </c>
    </row>
    <row r="107" spans="1:9" ht="89.25" customHeight="1">
      <c r="A107" s="26">
        <v>9510</v>
      </c>
      <c r="B107" s="22" t="s">
        <v>183</v>
      </c>
      <c r="C107" s="14">
        <v>347900</v>
      </c>
      <c r="D107" s="14">
        <v>1900000</v>
      </c>
      <c r="E107" s="14">
        <v>887600</v>
      </c>
      <c r="F107" s="14">
        <v>887600</v>
      </c>
      <c r="G107" s="15">
        <f t="shared" si="5"/>
        <v>100</v>
      </c>
      <c r="H107" s="15">
        <f t="shared" si="3"/>
        <v>46.71578947368421</v>
      </c>
      <c r="I107" s="14">
        <f t="shared" si="4"/>
        <v>539700</v>
      </c>
    </row>
    <row r="108" spans="1:9" ht="15.75">
      <c r="A108" s="26" t="s">
        <v>146</v>
      </c>
      <c r="B108" s="17" t="s">
        <v>147</v>
      </c>
      <c r="C108" s="14">
        <v>24854627</v>
      </c>
      <c r="D108" s="14">
        <v>30065800</v>
      </c>
      <c r="E108" s="14">
        <v>25341493</v>
      </c>
      <c r="F108" s="14">
        <v>23007555</v>
      </c>
      <c r="G108" s="15">
        <f t="shared" si="5"/>
        <v>90.7900532932294</v>
      </c>
      <c r="H108" s="15">
        <f t="shared" si="3"/>
        <v>76.5240073438924</v>
      </c>
      <c r="I108" s="14">
        <f t="shared" si="4"/>
        <v>-1847072</v>
      </c>
    </row>
    <row r="109" spans="1:9" ht="62.25" customHeight="1">
      <c r="A109" s="26">
        <v>9800</v>
      </c>
      <c r="B109" s="17" t="s">
        <v>182</v>
      </c>
      <c r="C109" s="14">
        <v>125000</v>
      </c>
      <c r="D109" s="14">
        <v>75000</v>
      </c>
      <c r="E109" s="14">
        <v>75000</v>
      </c>
      <c r="F109" s="14">
        <v>75000</v>
      </c>
      <c r="G109" s="15">
        <f t="shared" si="5"/>
        <v>100</v>
      </c>
      <c r="H109" s="15">
        <f t="shared" si="3"/>
        <v>100</v>
      </c>
      <c r="I109" s="14">
        <f t="shared" si="4"/>
        <v>-50000</v>
      </c>
    </row>
    <row r="110" spans="1:9" ht="25.5" customHeight="1">
      <c r="A110" s="39" t="s">
        <v>151</v>
      </c>
      <c r="B110" s="40"/>
      <c r="C110" s="7">
        <f>SUM(C7+C10+C21+C36+C78+C85+C93+C100+C105)</f>
        <v>605008348.5600002</v>
      </c>
      <c r="D110" s="7">
        <f>SUM(D7+D10+D21+D36+D78+D85+D93+D100+D105)</f>
        <v>604502372.25</v>
      </c>
      <c r="E110" s="7">
        <f>SUM(E7+E10+E21+E36+E78+E85+E93+E100+E105)</f>
        <v>473568608.34000003</v>
      </c>
      <c r="F110" s="7">
        <f>SUM(F7+F10+F21+F36+F78+F85+F93+F100+F105)</f>
        <v>438288152.4100001</v>
      </c>
      <c r="G110" s="11">
        <f t="shared" si="5"/>
        <v>92.55008560350558</v>
      </c>
      <c r="H110" s="11">
        <f t="shared" si="3"/>
        <v>72.50395904629141</v>
      </c>
      <c r="I110" s="7">
        <f t="shared" si="4"/>
        <v>-166720196.1500001</v>
      </c>
    </row>
    <row r="111" spans="1:9" ht="15.75">
      <c r="A111" s="29"/>
      <c r="B111" s="6" t="s">
        <v>152</v>
      </c>
      <c r="C111" s="8"/>
      <c r="D111" s="8"/>
      <c r="E111" s="8"/>
      <c r="F111" s="8"/>
      <c r="G111" s="11"/>
      <c r="H111" s="11"/>
      <c r="I111" s="7"/>
    </row>
    <row r="112" spans="1:9" ht="47.25">
      <c r="A112" s="28">
        <v>8830</v>
      </c>
      <c r="B112" s="9" t="s">
        <v>155</v>
      </c>
      <c r="C112" s="11"/>
      <c r="D112" s="7">
        <f>SUM(D113)</f>
        <v>60000</v>
      </c>
      <c r="E112" s="7">
        <f>SUM(E113)</f>
        <v>600000</v>
      </c>
      <c r="F112" s="7">
        <f>SUM(F113)</f>
        <v>30000</v>
      </c>
      <c r="G112" s="11">
        <f t="shared" si="5"/>
        <v>5</v>
      </c>
      <c r="H112" s="11">
        <f t="shared" si="3"/>
        <v>50</v>
      </c>
      <c r="I112" s="7">
        <f t="shared" si="4"/>
        <v>30000</v>
      </c>
    </row>
    <row r="113" spans="1:9" ht="24.75" customHeight="1">
      <c r="A113" s="30">
        <v>8831</v>
      </c>
      <c r="B113" s="3" t="s">
        <v>156</v>
      </c>
      <c r="C113" s="13">
        <v>0</v>
      </c>
      <c r="D113" s="4">
        <v>60000</v>
      </c>
      <c r="E113" s="4">
        <v>600000</v>
      </c>
      <c r="F113" s="13">
        <v>30000</v>
      </c>
      <c r="G113" s="18">
        <f t="shared" si="5"/>
        <v>5</v>
      </c>
      <c r="H113" s="18">
        <f t="shared" si="3"/>
        <v>50</v>
      </c>
      <c r="I113" s="19">
        <f t="shared" si="4"/>
        <v>30000</v>
      </c>
    </row>
    <row r="114" spans="1:9" ht="15.75">
      <c r="A114" s="29"/>
      <c r="B114" s="6" t="s">
        <v>153</v>
      </c>
      <c r="C114" s="8"/>
      <c r="D114" s="7">
        <f>SUM(D113)</f>
        <v>60000</v>
      </c>
      <c r="E114" s="7">
        <f>SUM(E113)</f>
        <v>600000</v>
      </c>
      <c r="F114" s="7">
        <f>SUM(F113)</f>
        <v>30000</v>
      </c>
      <c r="G114" s="11">
        <f t="shared" si="5"/>
        <v>5</v>
      </c>
      <c r="H114" s="11">
        <f t="shared" si="3"/>
        <v>50</v>
      </c>
      <c r="I114" s="7">
        <f t="shared" si="4"/>
        <v>30000</v>
      </c>
    </row>
    <row r="115" spans="1:9" ht="30" customHeight="1">
      <c r="A115" s="37" t="s">
        <v>154</v>
      </c>
      <c r="B115" s="38"/>
      <c r="C115" s="7">
        <f>SUM(C110+C114)</f>
        <v>605008348.5600002</v>
      </c>
      <c r="D115" s="7">
        <f>SUM(D110+D114)</f>
        <v>604562372.25</v>
      </c>
      <c r="E115" s="7">
        <f>SUM(E110+E114)</f>
        <v>474168608.34000003</v>
      </c>
      <c r="F115" s="7">
        <f>SUM(F110+F114)</f>
        <v>438318152.4100001</v>
      </c>
      <c r="G115" s="11">
        <f t="shared" si="5"/>
        <v>92.43930211755107</v>
      </c>
      <c r="H115" s="11">
        <f t="shared" si="3"/>
        <v>72.50172563315697</v>
      </c>
      <c r="I115" s="7">
        <f t="shared" si="4"/>
        <v>-166690196.1500001</v>
      </c>
    </row>
    <row r="117" spans="1:9" s="31" customFormat="1" ht="18.75">
      <c r="A117" s="35" t="s">
        <v>178</v>
      </c>
      <c r="B117" s="35"/>
      <c r="C117" s="35"/>
      <c r="D117" s="35"/>
      <c r="E117" s="35"/>
      <c r="F117" s="36" t="s">
        <v>179</v>
      </c>
      <c r="G117" s="36"/>
      <c r="H117" s="36"/>
      <c r="I117" s="36"/>
    </row>
  </sheetData>
  <sheetProtection/>
  <mergeCells count="6">
    <mergeCell ref="A117:E117"/>
    <mergeCell ref="F117:I117"/>
    <mergeCell ref="A2:I2"/>
    <mergeCell ref="A3:I3"/>
    <mergeCell ref="A115:B115"/>
    <mergeCell ref="A110:B110"/>
  </mergeCells>
  <printOptions/>
  <pageMargins left="0.62" right="0.2" top="0.393700787401575" bottom="0.27" header="0.5" footer="0.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ФинУпр</cp:lastModifiedBy>
  <cp:lastPrinted>2018-10-24T10:33:26Z</cp:lastPrinted>
  <dcterms:created xsi:type="dcterms:W3CDTF">2018-04-11T13:21:04Z</dcterms:created>
  <dcterms:modified xsi:type="dcterms:W3CDTF">2019-10-21T07:46:49Z</dcterms:modified>
  <cp:category/>
  <cp:version/>
  <cp:contentType/>
  <cp:contentStatus/>
</cp:coreProperties>
</file>