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1340" windowHeight="6510" activeTab="0"/>
  </bookViews>
  <sheets>
    <sheet name="Доходи (3)" sheetId="1" r:id="rId1"/>
  </sheets>
  <definedNames>
    <definedName name="_xlnm.Print_Area" localSheetId="0">'Доходи (3)'!$A$1:$J$53</definedName>
  </definedNames>
  <calcPr fullCalcOnLoad="1"/>
</workbook>
</file>

<file path=xl/sharedStrings.xml><?xml version="1.0" encoding="utf-8"?>
<sst xmlns="http://schemas.openxmlformats.org/spreadsheetml/2006/main" count="56" uniqueCount="51">
  <si>
    <t>ЗАГАЛЬНИЙ  ФОНД</t>
  </si>
  <si>
    <t>Код</t>
  </si>
  <si>
    <t>СПЕЦІАЛЬНИЙ ФОНД</t>
  </si>
  <si>
    <t>Найменування доходів</t>
  </si>
  <si>
    <t>Всього доходів загального фонду</t>
  </si>
  <si>
    <t>Власні надходження бюджетних установ</t>
  </si>
  <si>
    <t>Всього доходів спеціального фонду</t>
  </si>
  <si>
    <t>Всього доходів загального і спеціального фондів</t>
  </si>
  <si>
    <t xml:space="preserve"> Офіційні трансферти</t>
  </si>
  <si>
    <t>Відшкодування втрат сільськогосподарського та лісогосподарського виробництва</t>
  </si>
  <si>
    <t>Всього доходів загального фонду  (без врахування  трансфертів)</t>
  </si>
  <si>
    <t xml:space="preserve"> Відсоток збільшення чи зменшення відповідно до 2010 року.</t>
  </si>
  <si>
    <t>грн.</t>
  </si>
  <si>
    <t xml:space="preserve"> Надходження від орендної плати за користування цілісним майновим комплексом та іншим майном, що перебуває в комунальній власності</t>
  </si>
  <si>
    <t xml:space="preserve"> </t>
  </si>
  <si>
    <t xml:space="preserve">                                                       Інформація про виконання Коломийського районного бюджету </t>
  </si>
  <si>
    <t xml:space="preserve"> Освітня субвенція з державного бюджету місцевим бюджетам</t>
  </si>
  <si>
    <t xml:space="preserve"> Медична субвенція з державного бюджету місцевим бюджетам</t>
  </si>
  <si>
    <t xml:space="preserve"> Базова дотація</t>
  </si>
  <si>
    <t xml:space="preserve"> Адміністратитвний збір за проведення  державної реєстрації юридичних осіб, фізичних осіб - підприємців та громадський формувань</t>
  </si>
  <si>
    <t xml:space="preserve"> Адміністративний збір за державну реєстрацію речових прав на нерухоме майно та їх обтяжень</t>
  </si>
  <si>
    <t xml:space="preserve"> Ганна Кравчук</t>
  </si>
  <si>
    <t xml:space="preserve"> План з урахуванням змін на  2018 рік </t>
  </si>
  <si>
    <t xml:space="preserve"> Відсоток виконання до плану  на  2018 рік </t>
  </si>
  <si>
    <t>Збільшення/ зменшення надходжень  за  І квартал 2018 р. до  надходжень за  І квартал 2017 р. (+;-)</t>
  </si>
  <si>
    <t>Рентна плата за користування надрами для видобування природнього газу</t>
  </si>
  <si>
    <t xml:space="preserve">                                               за  доходами  загального та спеціального фондів  за І квартал 2018 року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</si>
  <si>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</si>
  <si>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</si>
  <si>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</si>
  <si>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Від органів державного управління</t>
  </si>
  <si>
    <t>Дотації з державного бюджету місцевим бюджетам</t>
  </si>
  <si>
    <t>Субвенції з державного бюджету місцевим бюджетам</t>
  </si>
  <si>
    <t>Дотаціш з місцевих бюджетів іншим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</si>
  <si>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</si>
  <si>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</si>
  <si>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</si>
  <si>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особам,які не мають права на пенсію,особам з інвалідністю,дітям з інвалідністю, тимчасової державної допомоги дітям,тимчасової державної соціальної допомоги непрацюючій особі,яка досягла загального пенсійного віку,але не набула права на пенсійну виплату, допомоги по догляду за особами з інвалідністю I чи II групи внаслідок психічного розладу,компенсаційної виплати непрацюючій працездатній особі, яка доглядає за особою з інвалідністю І групи,а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</si>
  <si>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</si>
  <si>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</si>
  <si>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</si>
  <si>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Інші субвенції з місцевого бюджету</t>
  </si>
  <si>
    <t>Всього доходів спеціального фонду  (без урахування трансфертів)</t>
  </si>
  <si>
    <t xml:space="preserve"> Надходження за І квартал 2017 року </t>
  </si>
  <si>
    <t xml:space="preserve"> План на І квартал 2018 року</t>
  </si>
  <si>
    <t xml:space="preserve"> Надходження за  І квартал   2018 року</t>
  </si>
  <si>
    <t xml:space="preserve"> Відсоток виконання до уточненого призначення на І квартал 2018 року</t>
  </si>
  <si>
    <t>Податок  та збір на доходи  фізичних осіб</t>
  </si>
  <si>
    <t>Інші  надходження</t>
  </si>
  <si>
    <t>Субвенції з місцнвого бюджету на проведення виборів депутатів місцевих рад та сільських і селищних голів</t>
  </si>
  <si>
    <t xml:space="preserve"> Начальник фінансового управління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</si>
</sst>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0.000000"/>
    <numFmt numFmtId="181" formatCode="0.00000"/>
    <numFmt numFmtId="182" formatCode="0.0000"/>
    <numFmt numFmtId="183" formatCode="0.000"/>
    <numFmt numFmtId="184" formatCode="0.0000000"/>
    <numFmt numFmtId="185" formatCode="0.00000000"/>
    <numFmt numFmtId="186" formatCode="0.000000000"/>
    <numFmt numFmtId="187" formatCode="#0.00"/>
  </numFmts>
  <fonts count="12">
    <font>
      <sz val="10"/>
      <name val="Arial Cyr"/>
      <family val="0"/>
    </font>
    <font>
      <sz val="12"/>
      <name val="Times New Roman Cyr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72" fontId="3" fillId="2" borderId="1" xfId="17" applyNumberFormat="1" applyFont="1" applyFill="1" applyBorder="1" applyAlignment="1" applyProtection="1">
      <alignment horizontal="center" vertical="center" wrapText="1"/>
      <protection/>
    </xf>
    <xf numFmtId="172" fontId="3" fillId="3" borderId="1" xfId="17" applyNumberFormat="1" applyFont="1" applyFill="1" applyBorder="1" applyAlignment="1" applyProtection="1">
      <alignment vertical="center" wrapText="1"/>
      <protection/>
    </xf>
    <xf numFmtId="172" fontId="4" fillId="0" borderId="1" xfId="0" applyNumberFormat="1" applyFont="1" applyBorder="1" applyAlignment="1">
      <alignment horizontal="center" vertical="center"/>
    </xf>
    <xf numFmtId="172" fontId="4" fillId="4" borderId="1" xfId="0" applyNumberFormat="1" applyFont="1" applyFill="1" applyBorder="1" applyAlignment="1">
      <alignment horizontal="center" vertical="center"/>
    </xf>
    <xf numFmtId="172" fontId="3" fillId="5" borderId="1" xfId="0" applyNumberFormat="1" applyFont="1" applyFill="1" applyBorder="1" applyAlignment="1">
      <alignment horizontal="center" vertical="center"/>
    </xf>
    <xf numFmtId="172" fontId="4" fillId="6" borderId="1" xfId="0" applyNumberFormat="1" applyFont="1" applyFill="1" applyBorder="1" applyAlignment="1">
      <alignment horizontal="center" vertical="center"/>
    </xf>
    <xf numFmtId="172" fontId="3" fillId="4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3" fontId="3" fillId="7" borderId="1" xfId="17" applyNumberFormat="1" applyFont="1" applyFill="1" applyBorder="1" applyAlignment="1" applyProtection="1">
      <alignment horizontal="center" vertical="center" wrapText="1"/>
      <protection/>
    </xf>
    <xf numFmtId="3" fontId="3" fillId="7" borderId="0" xfId="17" applyNumberFormat="1" applyFont="1" applyFill="1" applyBorder="1" applyAlignment="1" applyProtection="1">
      <alignment horizontal="center" vertical="center" wrapText="1"/>
      <protection/>
    </xf>
    <xf numFmtId="0" fontId="3" fillId="3" borderId="1" xfId="0" applyFont="1" applyFill="1" applyBorder="1" applyAlignment="1">
      <alignment vertical="center" wrapText="1"/>
    </xf>
    <xf numFmtId="0" fontId="3" fillId="3" borderId="1" xfId="17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17" applyFont="1" applyFill="1" applyBorder="1" applyAlignment="1" applyProtection="1">
      <alignment horizontal="center" vertical="center" wrapText="1"/>
      <protection/>
    </xf>
    <xf numFmtId="172" fontId="3" fillId="0" borderId="1" xfId="17" applyNumberFormat="1" applyFont="1" applyFill="1" applyBorder="1" applyAlignment="1" applyProtection="1">
      <alignment horizontal="center" vertical="center" wrapText="1"/>
      <protection/>
    </xf>
    <xf numFmtId="0" fontId="10" fillId="0" borderId="1" xfId="17" applyFont="1" applyFill="1" applyBorder="1" applyAlignment="1" applyProtection="1">
      <alignment vertical="center" wrapText="1"/>
      <protection/>
    </xf>
    <xf numFmtId="2" fontId="10" fillId="0" borderId="1" xfId="0" applyNumberFormat="1" applyFont="1" applyFill="1" applyBorder="1" applyAlignment="1">
      <alignment horizontal="center" vertical="center"/>
    </xf>
    <xf numFmtId="2" fontId="10" fillId="0" borderId="1" xfId="17" applyNumberFormat="1" applyFont="1" applyFill="1" applyBorder="1" applyAlignment="1" applyProtection="1">
      <alignment horizontal="center" vertical="center" wrapText="1"/>
      <protection/>
    </xf>
    <xf numFmtId="172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1" xfId="17" applyFont="1" applyFill="1" applyBorder="1" applyAlignment="1" applyProtection="1">
      <alignment vertical="center" wrapText="1"/>
      <protection/>
    </xf>
    <xf numFmtId="2" fontId="11" fillId="3" borderId="1" xfId="17" applyNumberFormat="1" applyFont="1" applyFill="1" applyBorder="1" applyAlignment="1" applyProtection="1">
      <alignment horizontal="center" vertical="center" wrapText="1"/>
      <protection/>
    </xf>
    <xf numFmtId="172" fontId="11" fillId="3" borderId="1" xfId="0" applyNumberFormat="1" applyFont="1" applyFill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center" vertical="center"/>
    </xf>
    <xf numFmtId="2" fontId="10" fillId="0" borderId="3" xfId="17" applyNumberFormat="1" applyFont="1" applyFill="1" applyBorder="1" applyAlignment="1" applyProtection="1">
      <alignment horizontal="center" vertical="center" wrapText="1"/>
      <protection/>
    </xf>
    <xf numFmtId="2" fontId="10" fillId="0" borderId="0" xfId="0" applyNumberFormat="1" applyFont="1" applyFill="1" applyAlignment="1">
      <alignment horizontal="center" vertical="center"/>
    </xf>
    <xf numFmtId="172" fontId="11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vertical="center" wrapText="1"/>
      <protection hidden="1"/>
    </xf>
    <xf numFmtId="0" fontId="11" fillId="3" borderId="1" xfId="0" applyFont="1" applyFill="1" applyBorder="1" applyAlignment="1" applyProtection="1">
      <alignment vertical="center" wrapText="1"/>
      <protection hidden="1"/>
    </xf>
    <xf numFmtId="2" fontId="11" fillId="3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wrapText="1"/>
    </xf>
    <xf numFmtId="0" fontId="11" fillId="3" borderId="1" xfId="0" applyFont="1" applyFill="1" applyBorder="1" applyAlignment="1">
      <alignment/>
    </xf>
    <xf numFmtId="0" fontId="11" fillId="3" borderId="1" xfId="0" applyFont="1" applyFill="1" applyBorder="1" applyAlignment="1">
      <alignment wrapText="1"/>
    </xf>
    <xf numFmtId="0" fontId="10" fillId="0" borderId="1" xfId="0" applyFont="1" applyFill="1" applyBorder="1" applyAlignment="1">
      <alignment/>
    </xf>
    <xf numFmtId="187" fontId="10" fillId="0" borderId="1" xfId="0" applyNumberFormat="1" applyFont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top" wrapText="1"/>
    </xf>
    <xf numFmtId="4" fontId="11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4" fontId="11" fillId="3" borderId="1" xfId="17" applyNumberFormat="1" applyFont="1" applyFill="1" applyBorder="1" applyAlignment="1" applyProtection="1">
      <alignment horizontal="center" vertical="center" wrapText="1"/>
      <protection/>
    </xf>
    <xf numFmtId="172" fontId="10" fillId="3" borderId="1" xfId="0" applyNumberFormat="1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3" fillId="3" borderId="1" xfId="0" applyFont="1" applyFill="1" applyBorder="1" applyAlignment="1" applyProtection="1">
      <alignment vertical="center" wrapText="1"/>
      <protection hidden="1"/>
    </xf>
  </cellXfs>
  <cellStyles count="7">
    <cellStyle name="Normal" xfId="0"/>
    <cellStyle name="Currency" xfId="15"/>
    <cellStyle name="Currency [0]" xfId="16"/>
    <cellStyle name="Обычный_ZV1PIV98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="75" zoomScaleNormal="75" workbookViewId="0" topLeftCell="A1">
      <pane xSplit="2" ySplit="12" topLeftCell="C40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C60" sqref="C60"/>
    </sheetView>
  </sheetViews>
  <sheetFormatPr defaultColWidth="9.00390625" defaultRowHeight="12.75"/>
  <cols>
    <col min="1" max="1" width="12.625" style="15" customWidth="1"/>
    <col min="2" max="2" width="41.75390625" style="15" customWidth="1"/>
    <col min="3" max="3" width="17.875" style="15" customWidth="1"/>
    <col min="4" max="4" width="18.25390625" style="15" customWidth="1"/>
    <col min="5" max="5" width="17.75390625" style="15" customWidth="1"/>
    <col min="6" max="6" width="17.375" style="15" customWidth="1"/>
    <col min="7" max="7" width="17.625" style="15" customWidth="1"/>
    <col min="8" max="8" width="15.875" style="15" customWidth="1"/>
    <col min="9" max="9" width="17.375" style="15" customWidth="1"/>
    <col min="10" max="10" width="0.2421875" style="15" hidden="1" customWidth="1"/>
    <col min="11" max="11" width="0.12890625" style="15" hidden="1" customWidth="1"/>
    <col min="12" max="12" width="14.375" style="15" hidden="1" customWidth="1"/>
    <col min="13" max="13" width="0.875" style="15" hidden="1" customWidth="1"/>
    <col min="14" max="16384" width="9.125" style="15" customWidth="1"/>
  </cols>
  <sheetData>
    <row r="1" spans="1:10" ht="18.75">
      <c r="A1" s="9" t="s">
        <v>15</v>
      </c>
      <c r="B1" s="9"/>
      <c r="C1" s="9"/>
      <c r="D1" s="9"/>
      <c r="E1" s="9"/>
      <c r="F1" s="9"/>
      <c r="G1" s="9"/>
      <c r="H1" s="9"/>
      <c r="I1" s="9"/>
      <c r="J1" s="9"/>
    </row>
    <row r="2" spans="1:10" ht="18.75">
      <c r="A2" s="61" t="s">
        <v>26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7.25" customHeight="1">
      <c r="A3" s="16"/>
      <c r="B3" s="16"/>
      <c r="C3" s="16"/>
      <c r="D3" s="16"/>
      <c r="E3" s="16"/>
      <c r="F3" s="17"/>
      <c r="G3" s="17"/>
      <c r="H3" s="17"/>
      <c r="I3" s="16" t="s">
        <v>12</v>
      </c>
      <c r="J3" s="16" t="s">
        <v>12</v>
      </c>
    </row>
    <row r="4" spans="1:10" ht="15.75" hidden="1">
      <c r="A4" s="18"/>
      <c r="B4" s="18"/>
      <c r="C4" s="17"/>
      <c r="D4" s="17"/>
      <c r="E4" s="17"/>
      <c r="F4" s="17"/>
      <c r="G4" s="17"/>
      <c r="H4" s="17"/>
      <c r="I4" s="17"/>
      <c r="J4" s="17"/>
    </row>
    <row r="5" spans="1:10" ht="8.25" customHeight="1" hidden="1">
      <c r="A5" s="18"/>
      <c r="B5" s="18"/>
      <c r="C5" s="17"/>
      <c r="D5" s="17"/>
      <c r="E5" s="17"/>
      <c r="F5" s="17"/>
      <c r="G5" s="17"/>
      <c r="H5" s="17"/>
      <c r="I5" s="17"/>
      <c r="J5" s="17"/>
    </row>
    <row r="6" spans="1:10" ht="12.75" customHeight="1" hidden="1">
      <c r="A6" s="18"/>
      <c r="B6" s="18"/>
      <c r="C6" s="19"/>
      <c r="D6" s="19"/>
      <c r="E6" s="19"/>
      <c r="F6" s="17"/>
      <c r="G6" s="17"/>
      <c r="H6" s="17"/>
      <c r="I6" s="17"/>
      <c r="J6" s="17"/>
    </row>
    <row r="7" spans="1:10" ht="15.75" hidden="1">
      <c r="A7" s="62"/>
      <c r="B7" s="62"/>
      <c r="C7" s="62"/>
      <c r="D7" s="62"/>
      <c r="E7" s="62"/>
      <c r="F7" s="62"/>
      <c r="G7" s="62"/>
      <c r="H7" s="62"/>
      <c r="I7" s="62"/>
      <c r="J7" s="62"/>
    </row>
    <row r="8" spans="1:10" ht="18.75" customHeight="1" hidden="1">
      <c r="A8" s="63"/>
      <c r="B8" s="63"/>
      <c r="C8" s="63"/>
      <c r="D8" s="63"/>
      <c r="E8" s="63"/>
      <c r="F8" s="63"/>
      <c r="G8" s="63"/>
      <c r="H8" s="63"/>
      <c r="I8" s="63"/>
      <c r="J8" s="63"/>
    </row>
    <row r="9" spans="1:10" ht="23.25" customHeight="1" hidden="1">
      <c r="A9" s="63"/>
      <c r="B9" s="63"/>
      <c r="C9" s="63"/>
      <c r="D9" s="63"/>
      <c r="E9" s="63"/>
      <c r="F9" s="63"/>
      <c r="G9" s="63"/>
      <c r="H9" s="63"/>
      <c r="I9" s="63"/>
      <c r="J9" s="63"/>
    </row>
    <row r="10" spans="1:10" ht="21.75" customHeight="1" hidden="1">
      <c r="A10" s="20"/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166.5" customHeight="1">
      <c r="A11" s="28" t="s">
        <v>1</v>
      </c>
      <c r="B11" s="29" t="s">
        <v>3</v>
      </c>
      <c r="C11" s="30" t="s">
        <v>43</v>
      </c>
      <c r="D11" s="30" t="s">
        <v>22</v>
      </c>
      <c r="E11" s="30" t="s">
        <v>44</v>
      </c>
      <c r="F11" s="30" t="s">
        <v>45</v>
      </c>
      <c r="G11" s="30" t="s">
        <v>46</v>
      </c>
      <c r="H11" s="30" t="s">
        <v>23</v>
      </c>
      <c r="I11" s="30" t="s">
        <v>24</v>
      </c>
      <c r="J11" s="1" t="s">
        <v>11</v>
      </c>
    </row>
    <row r="12" spans="1:10" ht="23.25" customHeight="1">
      <c r="A12" s="13"/>
      <c r="B12" s="14" t="s">
        <v>0</v>
      </c>
      <c r="C12" s="14"/>
      <c r="D12" s="14"/>
      <c r="E12" s="14"/>
      <c r="F12" s="2"/>
      <c r="G12" s="2"/>
      <c r="H12" s="2"/>
      <c r="I12" s="2"/>
      <c r="J12" s="2"/>
    </row>
    <row r="13" spans="1:10" ht="34.5" customHeight="1">
      <c r="A13" s="31">
        <v>11010000</v>
      </c>
      <c r="B13" s="31" t="s">
        <v>47</v>
      </c>
      <c r="C13" s="32">
        <v>7984003.13</v>
      </c>
      <c r="D13" s="33">
        <v>40093000</v>
      </c>
      <c r="E13" s="33">
        <v>8517000</v>
      </c>
      <c r="F13" s="32">
        <v>9376956.87</v>
      </c>
      <c r="G13" s="34">
        <f aca="true" t="shared" si="0" ref="G13:G24">SUM(F13/E13)*100</f>
        <v>110.09694575554772</v>
      </c>
      <c r="H13" s="34">
        <f aca="true" t="shared" si="1" ref="H13:H23">SUM(F13/D13)*100</f>
        <v>23.388015040031924</v>
      </c>
      <c r="I13" s="34">
        <f aca="true" t="shared" si="2" ref="I13:I22">SUM(F13-C13)</f>
        <v>1392953.7399999993</v>
      </c>
      <c r="J13" s="3">
        <f aca="true" t="shared" si="3" ref="J13:J19">SUM(F13/C13)*100</f>
        <v>117.44680854101819</v>
      </c>
    </row>
    <row r="14" spans="1:10" ht="56.25" customHeight="1">
      <c r="A14" s="31">
        <v>13030800</v>
      </c>
      <c r="B14" s="31" t="s">
        <v>25</v>
      </c>
      <c r="C14" s="32">
        <v>0</v>
      </c>
      <c r="D14" s="33">
        <v>100000</v>
      </c>
      <c r="E14" s="33">
        <v>15000</v>
      </c>
      <c r="F14" s="32">
        <v>43288.57</v>
      </c>
      <c r="G14" s="34">
        <f t="shared" si="0"/>
        <v>288.59046666666666</v>
      </c>
      <c r="H14" s="34">
        <f t="shared" si="1"/>
        <v>43.28857</v>
      </c>
      <c r="I14" s="34">
        <f t="shared" si="2"/>
        <v>43288.57</v>
      </c>
      <c r="J14" s="3"/>
    </row>
    <row r="15" spans="1:10" ht="81" customHeight="1">
      <c r="A15" s="35">
        <v>22010300</v>
      </c>
      <c r="B15" s="31" t="s">
        <v>19</v>
      </c>
      <c r="C15" s="32">
        <v>19894</v>
      </c>
      <c r="D15" s="33">
        <v>55000</v>
      </c>
      <c r="E15" s="33">
        <v>6000</v>
      </c>
      <c r="F15" s="32">
        <v>22141.81</v>
      </c>
      <c r="G15" s="34">
        <f t="shared" si="0"/>
        <v>369.03016666666673</v>
      </c>
      <c r="H15" s="34">
        <f t="shared" si="1"/>
        <v>40.257836363636365</v>
      </c>
      <c r="I15" s="34">
        <f t="shared" si="2"/>
        <v>2247.8100000000013</v>
      </c>
      <c r="J15" s="3"/>
    </row>
    <row r="16" spans="1:10" ht="65.25" customHeight="1">
      <c r="A16" s="35">
        <v>22012600</v>
      </c>
      <c r="B16" s="31" t="s">
        <v>20</v>
      </c>
      <c r="C16" s="32">
        <v>61862.26</v>
      </c>
      <c r="D16" s="33">
        <v>250000</v>
      </c>
      <c r="E16" s="33">
        <v>30000</v>
      </c>
      <c r="F16" s="32">
        <v>114200.01</v>
      </c>
      <c r="G16" s="34">
        <f t="shared" si="0"/>
        <v>380.6667</v>
      </c>
      <c r="H16" s="34">
        <f t="shared" si="1"/>
        <v>45.680004</v>
      </c>
      <c r="I16" s="34">
        <f t="shared" si="2"/>
        <v>52337.74999999999</v>
      </c>
      <c r="J16" s="3"/>
    </row>
    <row r="17" spans="1:10" ht="78.75" customHeight="1">
      <c r="A17" s="35">
        <v>22080400</v>
      </c>
      <c r="B17" s="31" t="s">
        <v>13</v>
      </c>
      <c r="C17" s="32">
        <v>8544.21</v>
      </c>
      <c r="D17" s="33">
        <v>200000</v>
      </c>
      <c r="E17" s="33">
        <v>16000</v>
      </c>
      <c r="F17" s="32">
        <v>31619.03</v>
      </c>
      <c r="G17" s="34">
        <f t="shared" si="0"/>
        <v>197.6189375</v>
      </c>
      <c r="H17" s="34">
        <f t="shared" si="1"/>
        <v>15.809515</v>
      </c>
      <c r="I17" s="34">
        <f t="shared" si="2"/>
        <v>23074.82</v>
      </c>
      <c r="J17" s="3">
        <f t="shared" si="3"/>
        <v>370.06382099690904</v>
      </c>
    </row>
    <row r="18" spans="1:10" ht="28.5" customHeight="1">
      <c r="A18" s="35">
        <v>24060300</v>
      </c>
      <c r="B18" s="31" t="s">
        <v>48</v>
      </c>
      <c r="C18" s="32">
        <v>1006.11</v>
      </c>
      <c r="D18" s="33">
        <v>2000</v>
      </c>
      <c r="E18" s="33">
        <v>495</v>
      </c>
      <c r="F18" s="32">
        <v>411.9</v>
      </c>
      <c r="G18" s="34">
        <f t="shared" si="0"/>
        <v>83.2121212121212</v>
      </c>
      <c r="H18" s="34">
        <f t="shared" si="1"/>
        <v>20.595</v>
      </c>
      <c r="I18" s="34">
        <f t="shared" si="2"/>
        <v>-594.21</v>
      </c>
      <c r="J18" s="3">
        <f t="shared" si="3"/>
        <v>40.939857470853084</v>
      </c>
    </row>
    <row r="19" spans="1:10" s="21" customFormat="1" ht="42.75" customHeight="1">
      <c r="A19" s="36"/>
      <c r="B19" s="37" t="s">
        <v>10</v>
      </c>
      <c r="C19" s="38">
        <f>SUM(C13:C18)</f>
        <v>8075309.71</v>
      </c>
      <c r="D19" s="38">
        <f>SUM(D13:D18)</f>
        <v>40700000</v>
      </c>
      <c r="E19" s="38">
        <f>SUM(E13:E18)</f>
        <v>8584495</v>
      </c>
      <c r="F19" s="38">
        <f>SUM(F13:F18)</f>
        <v>9588618.19</v>
      </c>
      <c r="G19" s="39">
        <f t="shared" si="0"/>
        <v>111.6969395404156</v>
      </c>
      <c r="H19" s="39">
        <f t="shared" si="1"/>
        <v>23.55925845208845</v>
      </c>
      <c r="I19" s="40">
        <f t="shared" si="2"/>
        <v>1513308.4799999995</v>
      </c>
      <c r="J19" s="4">
        <f t="shared" si="3"/>
        <v>118.73994353586221</v>
      </c>
    </row>
    <row r="20" spans="1:13" s="21" customFormat="1" ht="32.25" customHeight="1">
      <c r="A20" s="36">
        <v>40000000</v>
      </c>
      <c r="B20" s="37" t="s">
        <v>8</v>
      </c>
      <c r="C20" s="38">
        <f>SUM(C21)</f>
        <v>198027752.95000002</v>
      </c>
      <c r="D20" s="38">
        <f>SUM(D21)</f>
        <v>801615353</v>
      </c>
      <c r="E20" s="38">
        <f>SUM(E21)</f>
        <v>230462897.12</v>
      </c>
      <c r="F20" s="38">
        <f>SUM(F21)</f>
        <v>228269909.20000002</v>
      </c>
      <c r="G20" s="39">
        <f t="shared" si="0"/>
        <v>99.04844209310703</v>
      </c>
      <c r="H20" s="39">
        <f t="shared" si="1"/>
        <v>28.476239676013293</v>
      </c>
      <c r="I20" s="40">
        <f t="shared" si="2"/>
        <v>30242156.25</v>
      </c>
      <c r="J20" s="11">
        <f>SUM(J24+J23)</f>
        <v>80.49463878854417</v>
      </c>
      <c r="K20" s="11">
        <f>SUM(K24+K23)</f>
        <v>0</v>
      </c>
      <c r="L20" s="11">
        <f>SUM(L24+L23)</f>
        <v>0</v>
      </c>
      <c r="M20" s="11">
        <f>SUM(M24+M23)</f>
        <v>0</v>
      </c>
    </row>
    <row r="21" spans="1:13" s="21" customFormat="1" ht="34.5" customHeight="1">
      <c r="A21" s="36">
        <v>41000000</v>
      </c>
      <c r="B21" s="37" t="s">
        <v>30</v>
      </c>
      <c r="C21" s="38">
        <f>SUM(C22+C24+C27+C29)</f>
        <v>198027752.95000002</v>
      </c>
      <c r="D21" s="38">
        <f>SUM(D22+D24+D27+D29)</f>
        <v>801615353</v>
      </c>
      <c r="E21" s="38">
        <f>SUM(E22+E24+E27+E29)</f>
        <v>230462897.12</v>
      </c>
      <c r="F21" s="38">
        <f>SUM(F22+F24+F27+F29)</f>
        <v>228269909.20000002</v>
      </c>
      <c r="G21" s="39">
        <f t="shared" si="0"/>
        <v>99.04844209310703</v>
      </c>
      <c r="H21" s="39">
        <f t="shared" si="1"/>
        <v>28.476239676013293</v>
      </c>
      <c r="I21" s="40">
        <f t="shared" si="2"/>
        <v>30242156.25</v>
      </c>
      <c r="J21" s="11"/>
      <c r="K21" s="12"/>
      <c r="L21" s="12"/>
      <c r="M21" s="12"/>
    </row>
    <row r="22" spans="1:13" s="21" customFormat="1" ht="36.75" customHeight="1">
      <c r="A22" s="36">
        <v>41020000</v>
      </c>
      <c r="B22" s="37" t="s">
        <v>31</v>
      </c>
      <c r="C22" s="38">
        <f>SUM(C23)</f>
        <v>7497800</v>
      </c>
      <c r="D22" s="38">
        <f>SUM(D23)</f>
        <v>39949000</v>
      </c>
      <c r="E22" s="38">
        <f>SUM(E23)</f>
        <v>9987300</v>
      </c>
      <c r="F22" s="38">
        <f>SUM(F23)</f>
        <v>9987300</v>
      </c>
      <c r="G22" s="39">
        <f t="shared" si="0"/>
        <v>100</v>
      </c>
      <c r="H22" s="39">
        <f t="shared" si="1"/>
        <v>25.000125159578463</v>
      </c>
      <c r="I22" s="40">
        <f t="shared" si="2"/>
        <v>2489500</v>
      </c>
      <c r="J22" s="11"/>
      <c r="K22" s="12"/>
      <c r="L22" s="12"/>
      <c r="M22" s="12"/>
    </row>
    <row r="23" spans="1:10" s="22" customFormat="1" ht="28.5" customHeight="1">
      <c r="A23" s="35">
        <v>41020100</v>
      </c>
      <c r="B23" s="31" t="s">
        <v>18</v>
      </c>
      <c r="C23" s="33">
        <v>7497800</v>
      </c>
      <c r="D23" s="41">
        <v>39949000</v>
      </c>
      <c r="E23" s="42">
        <v>9987300</v>
      </c>
      <c r="F23" s="33">
        <v>9987300</v>
      </c>
      <c r="G23" s="34">
        <f t="shared" si="0"/>
        <v>100</v>
      </c>
      <c r="H23" s="43">
        <f t="shared" si="1"/>
        <v>25.000125159578463</v>
      </c>
      <c r="I23" s="44">
        <f>F23-C23</f>
        <v>2489500</v>
      </c>
      <c r="J23" s="3"/>
    </row>
    <row r="24" spans="1:11" s="24" customFormat="1" ht="44.25" customHeight="1">
      <c r="A24" s="36">
        <v>41030000</v>
      </c>
      <c r="B24" s="37" t="s">
        <v>32</v>
      </c>
      <c r="C24" s="38">
        <f>SUM(C25:C26)</f>
        <v>46686836</v>
      </c>
      <c r="D24" s="38">
        <f>SUM(D25:D26)</f>
        <v>151438400</v>
      </c>
      <c r="E24" s="38">
        <f>SUM(E25:E26)</f>
        <v>37580400</v>
      </c>
      <c r="F24" s="38">
        <f>SUM(F25:F26)</f>
        <v>37580400</v>
      </c>
      <c r="G24" s="39">
        <f t="shared" si="0"/>
        <v>100</v>
      </c>
      <c r="H24" s="39">
        <f>SUM(F24/D24)*100</f>
        <v>24.81563460786696</v>
      </c>
      <c r="I24" s="40">
        <f aca="true" t="shared" si="4" ref="I24:I29">SUM(F24-C24)</f>
        <v>-9106436</v>
      </c>
      <c r="J24" s="4">
        <f>SUM(F24/C24)*100</f>
        <v>80.49463878854417</v>
      </c>
      <c r="K24" s="23"/>
    </row>
    <row r="25" spans="1:11" s="24" customFormat="1" ht="44.25" customHeight="1">
      <c r="A25" s="35">
        <v>41033900</v>
      </c>
      <c r="B25" s="31" t="s">
        <v>16</v>
      </c>
      <c r="C25" s="32">
        <v>18857700</v>
      </c>
      <c r="D25" s="33">
        <v>110932500</v>
      </c>
      <c r="E25" s="32">
        <v>25625400</v>
      </c>
      <c r="F25" s="32">
        <v>25625400</v>
      </c>
      <c r="G25" s="34">
        <f aca="true" t="shared" si="5" ref="G25:G38">SUM(F25/E25)*100</f>
        <v>100</v>
      </c>
      <c r="H25" s="34">
        <f aca="true" t="shared" si="6" ref="H25:H38">SUM(F25/D25)*100</f>
        <v>23.099993239131905</v>
      </c>
      <c r="I25" s="44">
        <f t="shared" si="4"/>
        <v>6767700</v>
      </c>
      <c r="J25" s="4"/>
      <c r="K25" s="23"/>
    </row>
    <row r="26" spans="1:11" s="24" customFormat="1" ht="44.25" customHeight="1">
      <c r="A26" s="31">
        <v>41034200</v>
      </c>
      <c r="B26" s="45" t="s">
        <v>17</v>
      </c>
      <c r="C26" s="32">
        <v>27829136</v>
      </c>
      <c r="D26" s="33">
        <v>40505900</v>
      </c>
      <c r="E26" s="32">
        <v>11955000</v>
      </c>
      <c r="F26" s="32">
        <v>11955000</v>
      </c>
      <c r="G26" s="34">
        <f t="shared" si="5"/>
        <v>100</v>
      </c>
      <c r="H26" s="34">
        <f t="shared" si="6"/>
        <v>29.514218916256645</v>
      </c>
      <c r="I26" s="44">
        <f t="shared" si="4"/>
        <v>-15874136</v>
      </c>
      <c r="J26" s="4"/>
      <c r="K26" s="23"/>
    </row>
    <row r="27" spans="1:11" s="24" customFormat="1" ht="44.25" customHeight="1">
      <c r="A27" s="37">
        <v>41040000</v>
      </c>
      <c r="B27" s="46" t="s">
        <v>33</v>
      </c>
      <c r="C27" s="47">
        <f>SUM(C28)</f>
        <v>7468368</v>
      </c>
      <c r="D27" s="47">
        <f>SUM(D28)</f>
        <v>29428300</v>
      </c>
      <c r="E27" s="47">
        <f>SUM(E28)</f>
        <v>5151921</v>
      </c>
      <c r="F27" s="47">
        <f>SUM(F28)</f>
        <v>5151921</v>
      </c>
      <c r="G27" s="39">
        <f t="shared" si="5"/>
        <v>100</v>
      </c>
      <c r="H27" s="39">
        <f t="shared" si="6"/>
        <v>17.50668913936585</v>
      </c>
      <c r="I27" s="40">
        <f t="shared" si="4"/>
        <v>-2316447</v>
      </c>
      <c r="J27" s="4"/>
      <c r="K27" s="23"/>
    </row>
    <row r="28" spans="1:11" s="24" customFormat="1" ht="100.5" customHeight="1">
      <c r="A28" s="48">
        <v>41040200</v>
      </c>
      <c r="B28" s="49" t="s">
        <v>27</v>
      </c>
      <c r="C28" s="33">
        <v>7468368</v>
      </c>
      <c r="D28" s="33">
        <v>29428300</v>
      </c>
      <c r="E28" s="33">
        <v>5151921</v>
      </c>
      <c r="F28" s="33">
        <v>5151921</v>
      </c>
      <c r="G28" s="34">
        <f t="shared" si="5"/>
        <v>100</v>
      </c>
      <c r="H28" s="34">
        <f t="shared" si="6"/>
        <v>17.50668913936585</v>
      </c>
      <c r="I28" s="44">
        <f t="shared" si="4"/>
        <v>-2316447</v>
      </c>
      <c r="J28" s="4"/>
      <c r="K28" s="23"/>
    </row>
    <row r="29" spans="1:11" s="24" customFormat="1" ht="43.5" customHeight="1">
      <c r="A29" s="50">
        <v>41050000</v>
      </c>
      <c r="B29" s="51" t="s">
        <v>34</v>
      </c>
      <c r="C29" s="38">
        <f>SUM(C30:C39)</f>
        <v>136374748.95000002</v>
      </c>
      <c r="D29" s="38">
        <f>SUM(D30:D38)</f>
        <v>580799653</v>
      </c>
      <c r="E29" s="38">
        <f>SUM(E30:E38)</f>
        <v>177743276.12</v>
      </c>
      <c r="F29" s="38">
        <f>SUM(F30:F38)</f>
        <v>175550288.20000002</v>
      </c>
      <c r="G29" s="39">
        <f t="shared" si="5"/>
        <v>98.7662048501236</v>
      </c>
      <c r="H29" s="39">
        <f t="shared" si="6"/>
        <v>30.225618643749435</v>
      </c>
      <c r="I29" s="40">
        <f t="shared" si="4"/>
        <v>39175539.25</v>
      </c>
      <c r="J29" s="4"/>
      <c r="K29" s="23"/>
    </row>
    <row r="30" spans="1:11" s="24" customFormat="1" ht="213.75" customHeight="1">
      <c r="A30" s="52">
        <v>41050100</v>
      </c>
      <c r="B30" s="31" t="s">
        <v>35</v>
      </c>
      <c r="C30" s="32">
        <v>88107373.9</v>
      </c>
      <c r="D30" s="33">
        <v>293599700</v>
      </c>
      <c r="E30" s="53">
        <v>105212142.12</v>
      </c>
      <c r="F30" s="53">
        <v>105212142.12</v>
      </c>
      <c r="G30" s="34">
        <f t="shared" si="5"/>
        <v>100</v>
      </c>
      <c r="H30" s="34">
        <f t="shared" si="6"/>
        <v>35.83523488613919</v>
      </c>
      <c r="I30" s="44">
        <f>F30-C30</f>
        <v>17104768.22</v>
      </c>
      <c r="J30" s="4"/>
      <c r="K30" s="23"/>
    </row>
    <row r="31" spans="1:11" s="24" customFormat="1" ht="121.5" customHeight="1">
      <c r="A31" s="52">
        <v>41050200</v>
      </c>
      <c r="B31" s="31" t="s">
        <v>36</v>
      </c>
      <c r="C31" s="33">
        <v>345736</v>
      </c>
      <c r="D31" s="33">
        <v>1914500</v>
      </c>
      <c r="E31" s="53">
        <v>663181</v>
      </c>
      <c r="F31" s="53">
        <v>663181</v>
      </c>
      <c r="G31" s="34">
        <f t="shared" si="5"/>
        <v>100</v>
      </c>
      <c r="H31" s="34">
        <f t="shared" si="6"/>
        <v>34.63990598067381</v>
      </c>
      <c r="I31" s="44">
        <f>F31-C31</f>
        <v>317445</v>
      </c>
      <c r="J31" s="4"/>
      <c r="K31" s="23"/>
    </row>
    <row r="32" spans="1:11" s="24" customFormat="1" ht="329.25" customHeight="1">
      <c r="A32" s="52">
        <v>41050300</v>
      </c>
      <c r="B32" s="54" t="s">
        <v>37</v>
      </c>
      <c r="C32" s="32">
        <v>45009518</v>
      </c>
      <c r="D32" s="33">
        <v>207800000</v>
      </c>
      <c r="E32" s="53">
        <v>50300000</v>
      </c>
      <c r="F32" s="53">
        <v>48464984</v>
      </c>
      <c r="G32" s="34">
        <f t="shared" si="5"/>
        <v>96.35185685884692</v>
      </c>
      <c r="H32" s="43">
        <f t="shared" si="6"/>
        <v>23.3228989412897</v>
      </c>
      <c r="I32" s="55">
        <f>F32-C32</f>
        <v>3455466</v>
      </c>
      <c r="J32" s="4"/>
      <c r="K32" s="23"/>
    </row>
    <row r="33" spans="1:11" s="24" customFormat="1" ht="280.5" customHeight="1">
      <c r="A33" s="52">
        <v>41050700</v>
      </c>
      <c r="B33" s="54" t="s">
        <v>38</v>
      </c>
      <c r="C33" s="33">
        <v>65708.64</v>
      </c>
      <c r="D33" s="33">
        <v>517600</v>
      </c>
      <c r="E33" s="53">
        <v>135000</v>
      </c>
      <c r="F33" s="53">
        <v>120396.08</v>
      </c>
      <c r="G33" s="34">
        <f t="shared" si="5"/>
        <v>89.18228148148148</v>
      </c>
      <c r="H33" s="34">
        <f t="shared" si="6"/>
        <v>23.26044822256569</v>
      </c>
      <c r="I33" s="44">
        <f aca="true" t="shared" si="7" ref="I33:I38">SUM(F33-C33)</f>
        <v>54687.44</v>
      </c>
      <c r="J33" s="4"/>
      <c r="K33" s="23"/>
    </row>
    <row r="34" spans="1:11" s="24" customFormat="1" ht="72.75" customHeight="1">
      <c r="A34" s="52">
        <v>41051100</v>
      </c>
      <c r="B34" s="54" t="s">
        <v>28</v>
      </c>
      <c r="C34" s="33"/>
      <c r="D34" s="33">
        <v>302400</v>
      </c>
      <c r="E34" s="53">
        <v>302400</v>
      </c>
      <c r="F34" s="53">
        <v>0</v>
      </c>
      <c r="G34" s="34">
        <f t="shared" si="5"/>
        <v>0</v>
      </c>
      <c r="H34" s="34">
        <f t="shared" si="6"/>
        <v>0</v>
      </c>
      <c r="I34" s="44">
        <f t="shared" si="7"/>
        <v>0</v>
      </c>
      <c r="J34" s="4"/>
      <c r="K34" s="23"/>
    </row>
    <row r="35" spans="1:11" s="24" customFormat="1" ht="73.5" customHeight="1">
      <c r="A35" s="52">
        <v>41051500</v>
      </c>
      <c r="B35" s="54" t="s">
        <v>39</v>
      </c>
      <c r="C35" s="33"/>
      <c r="D35" s="33">
        <v>71640600</v>
      </c>
      <c r="E35" s="53">
        <v>19129700</v>
      </c>
      <c r="F35" s="53">
        <v>19129600</v>
      </c>
      <c r="G35" s="34">
        <f t="shared" si="5"/>
        <v>99.99947725264903</v>
      </c>
      <c r="H35" s="34">
        <f t="shared" si="6"/>
        <v>26.70217725703023</v>
      </c>
      <c r="I35" s="44">
        <f t="shared" si="7"/>
        <v>19129600</v>
      </c>
      <c r="J35" s="4"/>
      <c r="K35" s="23"/>
    </row>
    <row r="36" spans="1:11" s="24" customFormat="1" ht="87" customHeight="1">
      <c r="A36" s="52">
        <v>41052000</v>
      </c>
      <c r="B36" s="54" t="s">
        <v>29</v>
      </c>
      <c r="C36" s="33"/>
      <c r="D36" s="33">
        <v>2700000</v>
      </c>
      <c r="E36" s="53">
        <v>530000</v>
      </c>
      <c r="F36" s="53">
        <v>530000</v>
      </c>
      <c r="G36" s="34">
        <f t="shared" si="5"/>
        <v>100</v>
      </c>
      <c r="H36" s="34">
        <f t="shared" si="6"/>
        <v>19.62962962962963</v>
      </c>
      <c r="I36" s="44">
        <f t="shared" si="7"/>
        <v>530000</v>
      </c>
      <c r="J36" s="4"/>
      <c r="K36" s="23"/>
    </row>
    <row r="37" spans="1:11" s="24" customFormat="1" ht="90" customHeight="1">
      <c r="A37" s="52">
        <v>41053300</v>
      </c>
      <c r="B37" s="54" t="s">
        <v>40</v>
      </c>
      <c r="C37" s="33">
        <v>1904200</v>
      </c>
      <c r="D37" s="33">
        <v>1300000</v>
      </c>
      <c r="E37" s="33">
        <v>1050000</v>
      </c>
      <c r="F37" s="33">
        <v>1050000</v>
      </c>
      <c r="G37" s="43">
        <f t="shared" si="5"/>
        <v>100</v>
      </c>
      <c r="H37" s="43">
        <f t="shared" si="6"/>
        <v>80.76923076923077</v>
      </c>
      <c r="I37" s="55">
        <f t="shared" si="7"/>
        <v>-854200</v>
      </c>
      <c r="J37" s="4"/>
      <c r="K37" s="23"/>
    </row>
    <row r="38" spans="1:11" s="24" customFormat="1" ht="39" customHeight="1">
      <c r="A38" s="52">
        <v>41053900</v>
      </c>
      <c r="B38" s="54" t="s">
        <v>41</v>
      </c>
      <c r="C38" s="33">
        <v>942012.41</v>
      </c>
      <c r="D38" s="33">
        <v>1024853</v>
      </c>
      <c r="E38" s="53">
        <v>420853</v>
      </c>
      <c r="F38" s="53">
        <v>379985</v>
      </c>
      <c r="G38" s="34">
        <f t="shared" si="5"/>
        <v>90.28924588870699</v>
      </c>
      <c r="H38" s="34">
        <f t="shared" si="6"/>
        <v>37.07702470500647</v>
      </c>
      <c r="I38" s="44">
        <f t="shared" si="7"/>
        <v>-562027.41</v>
      </c>
      <c r="J38" s="4"/>
      <c r="K38" s="23"/>
    </row>
    <row r="39" spans="1:11" s="24" customFormat="1" ht="69.75" customHeight="1">
      <c r="A39" s="52"/>
      <c r="B39" s="56" t="s">
        <v>49</v>
      </c>
      <c r="C39" s="33">
        <v>200</v>
      </c>
      <c r="D39" s="33"/>
      <c r="E39" s="53"/>
      <c r="F39" s="53"/>
      <c r="G39" s="34"/>
      <c r="H39" s="34"/>
      <c r="I39" s="44"/>
      <c r="J39" s="4"/>
      <c r="K39" s="23"/>
    </row>
    <row r="40" spans="1:12" s="22" customFormat="1" ht="33" customHeight="1">
      <c r="A40" s="36"/>
      <c r="B40" s="64" t="s">
        <v>4</v>
      </c>
      <c r="C40" s="38">
        <f>SUM(C19+C20)</f>
        <v>206103062.66000003</v>
      </c>
      <c r="D40" s="38">
        <f>SUM(D19+D20)</f>
        <v>842315353</v>
      </c>
      <c r="E40" s="38">
        <f>SUM(E19+E20)</f>
        <v>239047392.12</v>
      </c>
      <c r="F40" s="38">
        <f>SUM(F19+F20)</f>
        <v>237858527.39000002</v>
      </c>
      <c r="G40" s="39">
        <f>SUM(F40/E40)*100</f>
        <v>99.50266567668591</v>
      </c>
      <c r="H40" s="39">
        <f>SUM(F40/D40)*100</f>
        <v>28.238655100235366</v>
      </c>
      <c r="I40" s="57">
        <f>SUM(I19+I20)</f>
        <v>31755464.73</v>
      </c>
      <c r="J40" s="5">
        <f>SUM(F40/C40)*100</f>
        <v>115.40756567134846</v>
      </c>
      <c r="K40" s="25"/>
      <c r="L40" s="26">
        <v>150003350.29</v>
      </c>
    </row>
    <row r="41" spans="1:10" ht="23.25" customHeight="1">
      <c r="A41" s="36"/>
      <c r="B41" s="46" t="s">
        <v>2</v>
      </c>
      <c r="C41" s="38"/>
      <c r="D41" s="38"/>
      <c r="E41" s="38"/>
      <c r="F41" s="38"/>
      <c r="G41" s="58"/>
      <c r="H41" s="58"/>
      <c r="I41" s="59" t="s">
        <v>14</v>
      </c>
      <c r="J41" s="6"/>
    </row>
    <row r="42" spans="1:10" ht="55.5" customHeight="1">
      <c r="A42" s="35">
        <v>21110000</v>
      </c>
      <c r="B42" s="45" t="s">
        <v>9</v>
      </c>
      <c r="C42" s="33">
        <v>162.8</v>
      </c>
      <c r="D42" s="33"/>
      <c r="E42" s="33"/>
      <c r="F42" s="33"/>
      <c r="G42" s="34">
        <v>0</v>
      </c>
      <c r="H42" s="34">
        <v>0</v>
      </c>
      <c r="I42" s="44">
        <f aca="true" t="shared" si="8" ref="I42:I52">SUM(F42-C42)</f>
        <v>-162.8</v>
      </c>
      <c r="J42" s="3">
        <f aca="true" t="shared" si="9" ref="J42:J52">SUM(F42/C42)*100</f>
        <v>0</v>
      </c>
    </row>
    <row r="43" spans="1:10" ht="34.5" customHeight="1">
      <c r="A43" s="35">
        <v>25000000</v>
      </c>
      <c r="B43" s="45" t="s">
        <v>5</v>
      </c>
      <c r="C43" s="33">
        <v>3374388.99</v>
      </c>
      <c r="D43" s="33">
        <v>3850196.36</v>
      </c>
      <c r="E43" s="33"/>
      <c r="F43" s="33">
        <v>1591302.34</v>
      </c>
      <c r="G43" s="34"/>
      <c r="H43" s="34">
        <f aca="true" t="shared" si="10" ref="H43:H52">SUM(F43/D43)*100</f>
        <v>41.33042035289858</v>
      </c>
      <c r="I43" s="44">
        <f t="shared" si="8"/>
        <v>-1783086.6500000001</v>
      </c>
      <c r="J43" s="3">
        <f t="shared" si="9"/>
        <v>47.158236490097124</v>
      </c>
    </row>
    <row r="44" spans="1:10" ht="60.75" customHeight="1" hidden="1">
      <c r="A44" s="35"/>
      <c r="B44" s="45"/>
      <c r="C44" s="33"/>
      <c r="D44" s="33"/>
      <c r="E44" s="33"/>
      <c r="F44" s="33"/>
      <c r="G44" s="34">
        <v>0</v>
      </c>
      <c r="H44" s="34" t="e">
        <f t="shared" si="10"/>
        <v>#DIV/0!</v>
      </c>
      <c r="I44" s="44">
        <f t="shared" si="8"/>
        <v>0</v>
      </c>
      <c r="J44" s="3" t="e">
        <f t="shared" si="9"/>
        <v>#DIV/0!</v>
      </c>
    </row>
    <row r="45" spans="1:10" ht="42" customHeight="1">
      <c r="A45" s="36"/>
      <c r="B45" s="46" t="s">
        <v>42</v>
      </c>
      <c r="C45" s="38">
        <f>SUM(C42:C44)</f>
        <v>3374551.79</v>
      </c>
      <c r="D45" s="38">
        <f>SUM(D42:D44)</f>
        <v>3850196.36</v>
      </c>
      <c r="E45" s="38">
        <f>SUM(E42:E44)</f>
        <v>0</v>
      </c>
      <c r="F45" s="38">
        <f>SUM(F42:F44)</f>
        <v>1591302.34</v>
      </c>
      <c r="G45" s="39">
        <v>0</v>
      </c>
      <c r="H45" s="39">
        <f t="shared" si="10"/>
        <v>41.33042035289858</v>
      </c>
      <c r="I45" s="40">
        <f t="shared" si="8"/>
        <v>-1783249.45</v>
      </c>
      <c r="J45" s="3"/>
    </row>
    <row r="46" spans="1:10" ht="29.25" customHeight="1">
      <c r="A46" s="36">
        <v>40000000</v>
      </c>
      <c r="B46" s="37" t="s">
        <v>8</v>
      </c>
      <c r="C46" s="38">
        <f>SUM(C47)</f>
        <v>1431095</v>
      </c>
      <c r="D46" s="38">
        <f>SUM(D47)</f>
        <v>4393800</v>
      </c>
      <c r="E46" s="38">
        <f>SUM(E47)</f>
        <v>400000</v>
      </c>
      <c r="F46" s="38">
        <f>SUM(F47)</f>
        <v>1907100</v>
      </c>
      <c r="G46" s="39">
        <v>0</v>
      </c>
      <c r="H46" s="39">
        <f t="shared" si="10"/>
        <v>43.4043424825891</v>
      </c>
      <c r="I46" s="40">
        <f t="shared" si="8"/>
        <v>476005</v>
      </c>
      <c r="J46" s="3"/>
    </row>
    <row r="47" spans="1:10" ht="36" customHeight="1">
      <c r="A47" s="50">
        <v>41050000</v>
      </c>
      <c r="B47" s="51" t="s">
        <v>34</v>
      </c>
      <c r="C47" s="38">
        <f>SUM(C48:C49)</f>
        <v>1431095</v>
      </c>
      <c r="D47" s="38">
        <f>SUM(D48:D49)</f>
        <v>4393800</v>
      </c>
      <c r="E47" s="38">
        <f>SUM(E48:E49)</f>
        <v>400000</v>
      </c>
      <c r="F47" s="38">
        <f>SUM(F48:F49)</f>
        <v>1907100</v>
      </c>
      <c r="G47" s="39">
        <v>0</v>
      </c>
      <c r="H47" s="39">
        <f t="shared" si="10"/>
        <v>43.4043424825891</v>
      </c>
      <c r="I47" s="40">
        <f t="shared" si="8"/>
        <v>476005</v>
      </c>
      <c r="J47" s="3"/>
    </row>
    <row r="48" spans="1:10" ht="94.5" customHeight="1">
      <c r="A48" s="52">
        <v>41053300</v>
      </c>
      <c r="B48" s="54" t="s">
        <v>40</v>
      </c>
      <c r="C48" s="33">
        <v>0</v>
      </c>
      <c r="D48" s="33">
        <v>400000</v>
      </c>
      <c r="E48" s="33">
        <v>400000</v>
      </c>
      <c r="F48" s="33">
        <v>400000</v>
      </c>
      <c r="G48" s="34">
        <v>0</v>
      </c>
      <c r="H48" s="34">
        <f t="shared" si="10"/>
        <v>100</v>
      </c>
      <c r="I48" s="44">
        <f t="shared" si="8"/>
        <v>400000</v>
      </c>
      <c r="J48" s="3"/>
    </row>
    <row r="49" spans="1:12" ht="27.75" customHeight="1">
      <c r="A49" s="52">
        <v>41053900</v>
      </c>
      <c r="B49" s="54" t="s">
        <v>41</v>
      </c>
      <c r="C49" s="33">
        <v>1431095</v>
      </c>
      <c r="D49" s="33">
        <v>3993800</v>
      </c>
      <c r="E49" s="33"/>
      <c r="F49" s="33">
        <v>1507100</v>
      </c>
      <c r="G49" s="34">
        <v>0</v>
      </c>
      <c r="H49" s="34">
        <f t="shared" si="10"/>
        <v>37.73599078571786</v>
      </c>
      <c r="I49" s="44">
        <f>SUM(F49-C49)</f>
        <v>76005</v>
      </c>
      <c r="J49" s="3">
        <f t="shared" si="9"/>
        <v>105.31096817471936</v>
      </c>
      <c r="L49" s="27"/>
    </row>
    <row r="50" spans="1:12" ht="113.25" customHeight="1" hidden="1">
      <c r="A50" s="31"/>
      <c r="B50" s="45"/>
      <c r="C50" s="33"/>
      <c r="D50" s="33"/>
      <c r="E50" s="33"/>
      <c r="F50" s="33"/>
      <c r="G50" s="34">
        <v>0</v>
      </c>
      <c r="H50" s="34" t="e">
        <f t="shared" si="10"/>
        <v>#DIV/0!</v>
      </c>
      <c r="I50" s="44">
        <f>SUM(F50-C50)</f>
        <v>0</v>
      </c>
      <c r="J50" s="3" t="e">
        <f t="shared" si="9"/>
        <v>#DIV/0!</v>
      </c>
      <c r="L50" s="27"/>
    </row>
    <row r="51" spans="1:12" ht="36" customHeight="1">
      <c r="A51" s="36"/>
      <c r="B51" s="64" t="s">
        <v>6</v>
      </c>
      <c r="C51" s="60">
        <f>SUM(C45:C46)</f>
        <v>4805646.79</v>
      </c>
      <c r="D51" s="60">
        <f>SUM(D45:D46)</f>
        <v>8243996.359999999</v>
      </c>
      <c r="E51" s="60">
        <f>SUM(E45:E46)</f>
        <v>400000</v>
      </c>
      <c r="F51" s="60">
        <f>SUM(F45:F46)</f>
        <v>3498402.34</v>
      </c>
      <c r="G51" s="39">
        <f>SUM(F51/E51)*100</f>
        <v>874.6005849999999</v>
      </c>
      <c r="H51" s="39">
        <f t="shared" si="10"/>
        <v>42.43575794106731</v>
      </c>
      <c r="I51" s="40">
        <f t="shared" si="8"/>
        <v>-1307244.4500000002</v>
      </c>
      <c r="J51" s="7">
        <f t="shared" si="9"/>
        <v>72.79774175829515</v>
      </c>
      <c r="L51" s="15">
        <v>1610219.18</v>
      </c>
    </row>
    <row r="52" spans="1:10" ht="40.5" customHeight="1">
      <c r="A52" s="36"/>
      <c r="B52" s="64" t="s">
        <v>7</v>
      </c>
      <c r="C52" s="60">
        <f>C40+C51</f>
        <v>210908709.45000002</v>
      </c>
      <c r="D52" s="60">
        <f>D40+D51</f>
        <v>850559349.36</v>
      </c>
      <c r="E52" s="60">
        <f>E40+E51</f>
        <v>239447392.12</v>
      </c>
      <c r="F52" s="60">
        <f>F40+F51</f>
        <v>241356929.73000002</v>
      </c>
      <c r="G52" s="39">
        <f>SUM(F52/E52)*100</f>
        <v>100.79747688755074</v>
      </c>
      <c r="H52" s="39">
        <f t="shared" si="10"/>
        <v>28.37625968271445</v>
      </c>
      <c r="I52" s="40">
        <f t="shared" si="8"/>
        <v>30448220.28</v>
      </c>
      <c r="J52" s="7">
        <f t="shared" si="9"/>
        <v>114.43668227803477</v>
      </c>
    </row>
    <row r="53" spans="1:10" ht="43.5" customHeight="1">
      <c r="A53" s="9" t="s">
        <v>50</v>
      </c>
      <c r="B53" s="9"/>
      <c r="C53" s="10"/>
      <c r="D53" s="10"/>
      <c r="E53" s="10"/>
      <c r="F53" s="10"/>
      <c r="G53" s="10" t="s">
        <v>21</v>
      </c>
      <c r="H53" s="10"/>
      <c r="I53" s="10"/>
      <c r="J53" s="8"/>
    </row>
    <row r="54" spans="1:10" ht="15.75">
      <c r="A54" s="18"/>
      <c r="B54" s="18"/>
      <c r="C54" s="18"/>
      <c r="D54" s="18"/>
      <c r="E54" s="18"/>
      <c r="F54" s="18"/>
      <c r="G54" s="18"/>
      <c r="H54" s="18"/>
      <c r="I54" s="18"/>
      <c r="J54" s="18"/>
    </row>
  </sheetData>
  <mergeCells count="3">
    <mergeCell ref="A2:J2"/>
    <mergeCell ref="A7:J7"/>
    <mergeCell ref="A8:J9"/>
  </mergeCells>
  <printOptions/>
  <pageMargins left="0.49" right="0.19" top="0.16" bottom="0.23" header="0.19" footer="0.23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RFU-Byudget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AHHA</dc:creator>
  <cp:keywords/>
  <dc:description/>
  <cp:lastModifiedBy>User</cp:lastModifiedBy>
  <cp:lastPrinted>2018-04-13T05:36:27Z</cp:lastPrinted>
  <dcterms:created xsi:type="dcterms:W3CDTF">2003-03-17T11:10:21Z</dcterms:created>
  <dcterms:modified xsi:type="dcterms:W3CDTF">2018-04-13T05:38:10Z</dcterms:modified>
  <cp:category/>
  <cp:version/>
  <cp:contentType/>
  <cp:contentStatus/>
</cp:coreProperties>
</file>