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640" activeTab="0"/>
  </bookViews>
  <sheets>
    <sheet name="Лист1" sheetId="1" r:id="rId1"/>
  </sheets>
  <definedNames>
    <definedName name="_xlnm.Print_Area" localSheetId="0">'Лист1'!$A$2:$I$115</definedName>
  </definedNames>
  <calcPr fullCalcOnLoad="1"/>
</workbook>
</file>

<file path=xl/sharedStrings.xml><?xml version="1.0" encoding="utf-8"?>
<sst xmlns="http://schemas.openxmlformats.org/spreadsheetml/2006/main" count="197" uniqueCount="196">
  <si>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</si>
  <si>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</si>
  <si>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</si>
  <si>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</si>
  <si>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</si>
  <si>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</si>
  <si>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</si>
  <si>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</si>
  <si>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</si>
  <si>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</si>
  <si>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</si>
  <si>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</si>
  <si>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</si>
  <si>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</si>
  <si>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</si>
  <si>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</si>
  <si>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</si>
  <si>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1140</t>
  </si>
  <si>
    <t>Підвищення кваліфікації, перепідготовка кадрів закладами післядипломної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</si>
  <si>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</si>
  <si>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</si>
  <si>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</si>
  <si>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</si>
  <si>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</si>
  <si>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</si>
  <si>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</si>
  <si>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</si>
  <si>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</si>
  <si>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</si>
  <si>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</si>
  <si>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</si>
  <si>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</si>
  <si>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</si>
  <si>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</si>
  <si>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</si>
  <si>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</si>
  <si>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</si>
  <si>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2141</t>
  </si>
  <si>
    <t>Програми і централізовані заходи з імунопрофілактики</t>
  </si>
  <si>
    <t>2142</t>
  </si>
  <si>
    <t>Програми і централізовані заходи боротьби з туберкульозом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</si>
  <si>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</si>
  <si>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</si>
  <si>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</si>
  <si>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</si>
  <si>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</si>
  <si>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</si>
  <si>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</si>
  <si>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</si>
  <si>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</si>
  <si>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</si>
  <si>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</si>
  <si>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</si>
  <si>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</si>
  <si>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</si>
  <si>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</si>
  <si>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</si>
  <si>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</si>
  <si>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</si>
  <si>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</si>
  <si>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</si>
  <si>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</si>
  <si>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</si>
  <si>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</si>
  <si>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</si>
  <si>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</si>
  <si>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</si>
  <si>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</si>
  <si>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</si>
  <si>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</si>
  <si>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</si>
  <si>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</si>
  <si>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</si>
  <si>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</si>
  <si>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</si>
  <si>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</si>
  <si>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</si>
  <si>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</si>
  <si>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</si>
  <si>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</si>
  <si>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</si>
  <si>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</si>
  <si>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</si>
  <si>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</si>
  <si>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</si>
  <si>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</si>
  <si>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</si>
  <si>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</si>
  <si>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</si>
  <si>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</si>
  <si>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</si>
  <si>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</si>
  <si>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</si>
  <si>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</si>
  <si>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</si>
  <si>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</si>
  <si>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</si>
  <si>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</si>
  <si>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</si>
  <si>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</si>
  <si>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</si>
  <si>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</si>
  <si>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</si>
  <si>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</si>
  <si>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</si>
  <si>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</si>
  <si>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</si>
  <si>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</si>
  <si>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</si>
  <si>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</si>
  <si>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</si>
  <si>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</si>
  <si>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</si>
  <si>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</si>
  <si>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</si>
  <si>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</si>
  <si>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</si>
  <si>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</si>
  <si>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</si>
  <si>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</si>
  <si>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</si>
  <si>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</si>
  <si>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5041</t>
  </si>
  <si>
    <t>Утримання та фінансова підтримка спортивних споруд</t>
  </si>
  <si>
    <t>7000</t>
  </si>
  <si>
    <t>Економічна діяльність</t>
  </si>
  <si>
    <t>7110</t>
  </si>
  <si>
    <t>Реалізація програм в галузі сільського господарства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</si>
  <si>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</si>
  <si>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</si>
  <si>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7610</t>
  </si>
  <si>
    <t>Сприяння розвитку малого та середнього підприємництва</t>
  </si>
  <si>
    <t>7622</t>
  </si>
  <si>
    <t>Реалізація програм і заходів в галузі туризму та курортів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</si>
  <si>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</si>
  <si>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</si>
  <si>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</si>
  <si>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</si>
  <si>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</si>
  <si>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</si>
  <si>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8700</t>
  </si>
  <si>
    <t>Резервний фонд</t>
  </si>
  <si>
    <t>9000</t>
  </si>
  <si>
    <t>Міжбюджетні трансферти</t>
  </si>
  <si>
    <t>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</si>
  <si>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</si>
  <si>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9770</t>
  </si>
  <si>
    <t>Інші субвенції з місцевого бюджету</t>
  </si>
  <si>
    <t>КПКВКМБ</t>
  </si>
  <si>
    <t>Назва КПКВКМБ</t>
  </si>
  <si>
    <t>План на 2018 рік з урахуванням змін</t>
  </si>
  <si>
    <t>Відсоток виконання до уточненого призначення  на  2018 рік</t>
  </si>
  <si>
    <t>грн.</t>
  </si>
  <si>
    <t>Всього видатків загального фонду</t>
  </si>
  <si>
    <t>Кредитування загального фонду</t>
  </si>
  <si>
    <t>Всього кредитування</t>
  </si>
  <si>
    <t>Всього видатків та кредитування загального фонду</t>
  </si>
  <si>
    <t xml:space="preserve">Довгострокові кредити індивідуальним забудовникам житла на селі та їх повернення </t>
  </si>
  <si>
    <t>Надання кредиту</t>
  </si>
  <si>
    <t>Інші програми, заклади та заходи у сфері освіти</t>
  </si>
  <si>
    <t>Первинна медична допомога населенню</t>
  </si>
  <si>
    <t>Програми і централізовані заходи у галузі охорони здоров`я</t>
  </si>
  <si>
    <t>Інші програми, заклади та заходи у сфері охорони здоров`я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</si>
  <si>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</si>
  <si>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</si>
  <si>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допомоги сім`ям з дітьми, малозабезпеченим сім`ям, тимчасової допомоги дітям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</si>
  <si>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II групи внаслідок психічного розладу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</si>
  <si>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</si>
  <si>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</si>
  <si>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Заклади і заходи з питань дітей та їх соціального захисту</t>
  </si>
  <si>
    <t>Реалізація державної політики у молодіжній сфері</t>
  </si>
  <si>
    <t>Субсидії та поточні трансферти підприємствам (установам, організаціям)</t>
  </si>
  <si>
    <t>Інші заклади та заходи</t>
  </si>
  <si>
    <t>Інші заклади та заходи в галузі культури і мистецтва</t>
  </si>
  <si>
    <t>Проведення спортивної роботи в регіоні</t>
  </si>
  <si>
    <t>Розвиток дитячо-юнацького та резервного спорту</t>
  </si>
  <si>
    <t>Підтримка і розвиток спортивної інфраструктури</t>
  </si>
  <si>
    <t>Утримання та розвиток автомобільних доріг та дорожньої інфраструктури</t>
  </si>
  <si>
    <t>Розвиток готельного господарства та туризму</t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</si>
  <si>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</t>
  </si>
  <si>
    <t>О190</t>
  </si>
  <si>
    <t>Проведення місцевих виборів та референдумів</t>
  </si>
  <si>
    <t>О191</t>
  </si>
  <si>
    <t>Проведення місцевих виборів</t>
  </si>
  <si>
    <t>Начальник фінансового управління</t>
  </si>
  <si>
    <t>Ганна Кравчук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</si>
  <si>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</si>
  <si>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Інші заходи громадського порядку та безпеки</t>
  </si>
  <si>
    <t>Субвенція з місцевого бюджету державному бюджету на виконання програм соціально-економічного розвитку регіонів</t>
  </si>
  <si>
    <t>Інформація про виконання Коломийського районного бюджету по видатках за 9 місяців 2018 року</t>
  </si>
  <si>
    <t>Касові видатки за     9 місяців 2017 року   (у співставних умовах)</t>
  </si>
  <si>
    <t>План на        9 місяців  2018 року  з урахуванням змін</t>
  </si>
  <si>
    <t>Відсоток виконання до уточненого призначення  на                        9 місяців 2018 року</t>
  </si>
  <si>
    <t>Збільшення/ зменшення видатків за 9 місяців 2018 року до видатків 2017 року (+;-)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</si>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</sst>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64" fontId="3" fillId="34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164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52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 horizontal="center"/>
    </xf>
    <xf numFmtId="0" fontId="3" fillId="34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 quotePrefix="1">
      <alignment horizontal="center"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4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5"/>
  <sheetViews>
    <sheetView tabSelected="1" zoomScalePageLayoutView="0" workbookViewId="0" topLeftCell="A1">
      <pane xSplit="2" ySplit="6" topLeftCell="C9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5" sqref="F5"/>
    </sheetView>
  </sheetViews>
  <sheetFormatPr defaultColWidth="9.00390625" defaultRowHeight="12.75"/>
  <cols>
    <col min="1" max="1" width="7.375" style="24" customWidth="1"/>
    <col min="2" max="2" width="40.875" style="1" customWidth="1"/>
    <col min="3" max="3" width="14.25390625" style="34" bestFit="1" customWidth="1"/>
    <col min="4" max="6" width="14.25390625" style="1" bestFit="1" customWidth="1"/>
    <col min="7" max="7" width="13.875" style="1" customWidth="1"/>
    <col min="8" max="8" width="12.25390625" style="1" customWidth="1"/>
    <col min="9" max="9" width="15.375" style="1" customWidth="1"/>
    <col min="10" max="16384" width="9.125" style="1" customWidth="1"/>
  </cols>
  <sheetData>
    <row r="2" spans="1:9" ht="18.75">
      <c r="A2" s="39" t="s">
        <v>189</v>
      </c>
      <c r="B2" s="39"/>
      <c r="C2" s="39"/>
      <c r="D2" s="39"/>
      <c r="E2" s="39"/>
      <c r="F2" s="39"/>
      <c r="G2" s="39"/>
      <c r="H2" s="39"/>
      <c r="I2" s="39"/>
    </row>
    <row r="3" spans="1:9" ht="18.75">
      <c r="A3" s="39" t="s">
        <v>0</v>
      </c>
      <c r="B3" s="39"/>
      <c r="C3" s="39"/>
      <c r="D3" s="39"/>
      <c r="E3" s="39"/>
      <c r="F3" s="39"/>
      <c r="G3" s="39"/>
      <c r="H3" s="39"/>
      <c r="I3" s="39"/>
    </row>
    <row r="4" ht="15.75">
      <c r="I4" s="1" t="s">
        <v>152</v>
      </c>
    </row>
    <row r="5" spans="1:9" ht="123.75" customHeight="1">
      <c r="A5" s="20" t="s">
        <v>148</v>
      </c>
      <c r="B5" s="20" t="s">
        <v>149</v>
      </c>
      <c r="C5" s="37" t="s">
        <v>190</v>
      </c>
      <c r="D5" s="20" t="s">
        <v>150</v>
      </c>
      <c r="E5" s="37" t="s">
        <v>191</v>
      </c>
      <c r="F5" s="20" t="s">
        <v>195</v>
      </c>
      <c r="G5" s="20" t="s">
        <v>192</v>
      </c>
      <c r="H5" s="20" t="s">
        <v>151</v>
      </c>
      <c r="I5" s="20" t="s">
        <v>193</v>
      </c>
    </row>
    <row r="6" spans="1:9" ht="15.75">
      <c r="A6" s="2">
        <v>1</v>
      </c>
      <c r="B6" s="2">
        <v>2</v>
      </c>
      <c r="C6" s="35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15.75">
      <c r="A7" s="25" t="s">
        <v>1</v>
      </c>
      <c r="B7" s="9" t="s">
        <v>2</v>
      </c>
      <c r="C7" s="7">
        <f>SUM(C8:C10)</f>
        <v>1692853.1600000001</v>
      </c>
      <c r="D7" s="7">
        <f>SUM(D8:D11)</f>
        <v>3282600</v>
      </c>
      <c r="E7" s="7">
        <f>SUM(E8:E11)</f>
        <v>2613880</v>
      </c>
      <c r="F7" s="7">
        <f>SUM(F8:F11)</f>
        <v>2244995.86</v>
      </c>
      <c r="G7" s="11">
        <f>SUM(F7/E7*100)</f>
        <v>85.88748756637642</v>
      </c>
      <c r="H7" s="11">
        <f>SUM(F7/D7*100)</f>
        <v>68.39078352525438</v>
      </c>
      <c r="I7" s="7">
        <f>SUM(F7-C7)</f>
        <v>552142.6999999997</v>
      </c>
    </row>
    <row r="8" spans="1:9" ht="94.5">
      <c r="A8" s="26" t="s">
        <v>3</v>
      </c>
      <c r="B8" s="17" t="s">
        <v>4</v>
      </c>
      <c r="C8" s="14">
        <v>1378908.87</v>
      </c>
      <c r="D8" s="14">
        <v>3065600</v>
      </c>
      <c r="E8" s="14">
        <v>2396880</v>
      </c>
      <c r="F8" s="14">
        <v>2085050.66</v>
      </c>
      <c r="G8" s="15">
        <f aca="true" t="shared" si="0" ref="G8:G91">SUM(F8/E8*100)</f>
        <v>86.99019809085144</v>
      </c>
      <c r="H8" s="15">
        <f aca="true" t="shared" si="1" ref="H8:H94">SUM(F8/D8*100)</f>
        <v>68.01443958768267</v>
      </c>
      <c r="I8" s="14">
        <f aca="true" t="shared" si="2" ref="I8:I94">SUM(F8-C8)</f>
        <v>706141.7899999998</v>
      </c>
    </row>
    <row r="9" spans="1:9" ht="31.5">
      <c r="A9" s="26" t="s">
        <v>5</v>
      </c>
      <c r="B9" s="17" t="s">
        <v>6</v>
      </c>
      <c r="C9" s="14">
        <v>312044.44</v>
      </c>
      <c r="D9" s="14">
        <v>217000</v>
      </c>
      <c r="E9" s="14">
        <v>217000</v>
      </c>
      <c r="F9" s="14">
        <v>159945.2</v>
      </c>
      <c r="G9" s="15">
        <f t="shared" si="0"/>
        <v>73.70746543778802</v>
      </c>
      <c r="H9" s="15">
        <f t="shared" si="1"/>
        <v>73.70746543778802</v>
      </c>
      <c r="I9" s="14">
        <f t="shared" si="2"/>
        <v>-152099.24</v>
      </c>
    </row>
    <row r="10" spans="1:9" ht="31.5">
      <c r="A10" s="27" t="s">
        <v>180</v>
      </c>
      <c r="B10" s="17" t="s">
        <v>181</v>
      </c>
      <c r="C10" s="14">
        <v>1899.85</v>
      </c>
      <c r="D10" s="14">
        <v>0</v>
      </c>
      <c r="E10" s="14">
        <v>0</v>
      </c>
      <c r="F10" s="14">
        <v>0</v>
      </c>
      <c r="G10" s="15">
        <v>0</v>
      </c>
      <c r="H10" s="15">
        <v>0</v>
      </c>
      <c r="I10" s="14">
        <f t="shared" si="2"/>
        <v>-1899.85</v>
      </c>
    </row>
    <row r="11" spans="1:9" ht="15.75">
      <c r="A11" s="28" t="s">
        <v>182</v>
      </c>
      <c r="B11" s="10" t="s">
        <v>183</v>
      </c>
      <c r="C11" s="5">
        <v>1899.85</v>
      </c>
      <c r="D11" s="5">
        <v>0</v>
      </c>
      <c r="E11" s="5">
        <v>0</v>
      </c>
      <c r="F11" s="5">
        <v>0</v>
      </c>
      <c r="G11" s="12">
        <v>0</v>
      </c>
      <c r="H11" s="12">
        <v>0</v>
      </c>
      <c r="I11" s="5">
        <f t="shared" si="2"/>
        <v>-1899.85</v>
      </c>
    </row>
    <row r="12" spans="1:9" ht="15.75">
      <c r="A12" s="25" t="s">
        <v>7</v>
      </c>
      <c r="B12" s="9" t="s">
        <v>8</v>
      </c>
      <c r="C12" s="7">
        <f>SUM(C13:C19)</f>
        <v>88671938.46000001</v>
      </c>
      <c r="D12" s="7">
        <f>SUM(D13:D19)</f>
        <v>153199720</v>
      </c>
      <c r="E12" s="7">
        <f>SUM(E13:E19)</f>
        <v>119599603</v>
      </c>
      <c r="F12" s="7">
        <f>SUM(F13:F19)</f>
        <v>105265100.83</v>
      </c>
      <c r="G12" s="11">
        <f t="shared" si="0"/>
        <v>88.01459050829791</v>
      </c>
      <c r="H12" s="11">
        <f t="shared" si="1"/>
        <v>68.71102690657659</v>
      </c>
      <c r="I12" s="7">
        <f t="shared" si="2"/>
        <v>16593162.36999999</v>
      </c>
    </row>
    <row r="13" spans="1:9" ht="78.75" customHeight="1">
      <c r="A13" s="26" t="s">
        <v>9</v>
      </c>
      <c r="B13" s="17" t="s">
        <v>10</v>
      </c>
      <c r="C13" s="14">
        <v>81018998.62</v>
      </c>
      <c r="D13" s="14">
        <v>139091488</v>
      </c>
      <c r="E13" s="14">
        <v>108027366</v>
      </c>
      <c r="F13" s="14">
        <v>95727826.8</v>
      </c>
      <c r="G13" s="15">
        <f t="shared" si="0"/>
        <v>88.61442275654485</v>
      </c>
      <c r="H13" s="15">
        <f t="shared" si="1"/>
        <v>68.82364131441314</v>
      </c>
      <c r="I13" s="14">
        <f t="shared" si="2"/>
        <v>14708828.179999992</v>
      </c>
    </row>
    <row r="14" spans="1:9" ht="31.5">
      <c r="A14" s="26" t="s">
        <v>11</v>
      </c>
      <c r="B14" s="17" t="s">
        <v>12</v>
      </c>
      <c r="C14" s="14">
        <v>618002.93</v>
      </c>
      <c r="D14" s="14">
        <v>1024800</v>
      </c>
      <c r="E14" s="14">
        <v>768600</v>
      </c>
      <c r="F14" s="14">
        <v>725391.96</v>
      </c>
      <c r="G14" s="15">
        <f t="shared" si="0"/>
        <v>94.3783450429352</v>
      </c>
      <c r="H14" s="15">
        <f t="shared" si="1"/>
        <v>70.7837587822014</v>
      </c>
      <c r="I14" s="14">
        <f t="shared" si="2"/>
        <v>107389.02999999991</v>
      </c>
    </row>
    <row r="15" spans="1:9" ht="63">
      <c r="A15" s="26" t="s">
        <v>13</v>
      </c>
      <c r="B15" s="17" t="s">
        <v>14</v>
      </c>
      <c r="C15" s="14">
        <v>1363308.24</v>
      </c>
      <c r="D15" s="14">
        <v>2258032</v>
      </c>
      <c r="E15" s="14">
        <v>1848467</v>
      </c>
      <c r="F15" s="14">
        <v>1501269.89</v>
      </c>
      <c r="G15" s="15">
        <f t="shared" si="0"/>
        <v>81.21702416110213</v>
      </c>
      <c r="H15" s="15">
        <f t="shared" si="1"/>
        <v>66.48576680932776</v>
      </c>
      <c r="I15" s="14">
        <f t="shared" si="2"/>
        <v>137961.6499999999</v>
      </c>
    </row>
    <row r="16" spans="1:9" ht="78.75">
      <c r="A16" s="26" t="s">
        <v>15</v>
      </c>
      <c r="B16" s="17" t="s">
        <v>16</v>
      </c>
      <c r="C16" s="14">
        <v>3125055.59</v>
      </c>
      <c r="D16" s="14">
        <v>5436300</v>
      </c>
      <c r="E16" s="14">
        <v>4512270</v>
      </c>
      <c r="F16" s="14">
        <v>3987920.29</v>
      </c>
      <c r="G16" s="15">
        <f t="shared" si="0"/>
        <v>88.37946953528933</v>
      </c>
      <c r="H16" s="15">
        <f t="shared" si="1"/>
        <v>73.35725199124404</v>
      </c>
      <c r="I16" s="14">
        <f t="shared" si="2"/>
        <v>862864.7000000002</v>
      </c>
    </row>
    <row r="17" spans="1:9" ht="47.25">
      <c r="A17" s="26" t="s">
        <v>17</v>
      </c>
      <c r="B17" s="17" t="s">
        <v>18</v>
      </c>
      <c r="C17" s="14">
        <v>80707.77</v>
      </c>
      <c r="D17" s="14">
        <v>300000</v>
      </c>
      <c r="E17" s="14">
        <v>240000</v>
      </c>
      <c r="F17" s="14">
        <v>102042</v>
      </c>
      <c r="G17" s="15">
        <f t="shared" si="0"/>
        <v>42.517500000000005</v>
      </c>
      <c r="H17" s="15">
        <f t="shared" si="1"/>
        <v>34.014</v>
      </c>
      <c r="I17" s="14">
        <f t="shared" si="2"/>
        <v>21334.229999999996</v>
      </c>
    </row>
    <row r="18" spans="1:9" ht="31.5">
      <c r="A18" s="26" t="s">
        <v>19</v>
      </c>
      <c r="B18" s="17" t="s">
        <v>20</v>
      </c>
      <c r="C18" s="14">
        <v>891937.97</v>
      </c>
      <c r="D18" s="14">
        <v>1543870</v>
      </c>
      <c r="E18" s="14">
        <v>1231690</v>
      </c>
      <c r="F18" s="14">
        <v>1059225.94</v>
      </c>
      <c r="G18" s="15">
        <f t="shared" si="0"/>
        <v>85.99777054291258</v>
      </c>
      <c r="H18" s="15">
        <f t="shared" si="1"/>
        <v>68.60849294305868</v>
      </c>
      <c r="I18" s="14">
        <f t="shared" si="2"/>
        <v>167287.96999999997</v>
      </c>
    </row>
    <row r="19" spans="1:9" ht="31.5">
      <c r="A19" s="21">
        <v>1160</v>
      </c>
      <c r="B19" s="22" t="s">
        <v>159</v>
      </c>
      <c r="C19" s="14">
        <f>SUM(C20:C21)</f>
        <v>1573927.3399999999</v>
      </c>
      <c r="D19" s="14">
        <f>SUM(D20:D21)</f>
        <v>3545230</v>
      </c>
      <c r="E19" s="14">
        <f>SUM(E20:E21)</f>
        <v>2971210</v>
      </c>
      <c r="F19" s="14">
        <f>SUM(F20:F21)</f>
        <v>2161423.95</v>
      </c>
      <c r="G19" s="15">
        <f t="shared" si="0"/>
        <v>72.745580083535</v>
      </c>
      <c r="H19" s="15">
        <f t="shared" si="1"/>
        <v>60.96710086510607</v>
      </c>
      <c r="I19" s="14">
        <f t="shared" si="2"/>
        <v>587496.6100000003</v>
      </c>
    </row>
    <row r="20" spans="1:9" ht="31.5">
      <c r="A20" s="29" t="s">
        <v>21</v>
      </c>
      <c r="B20" s="10" t="s">
        <v>22</v>
      </c>
      <c r="C20" s="5">
        <v>1493486.97</v>
      </c>
      <c r="D20" s="5">
        <v>3395230</v>
      </c>
      <c r="E20" s="5">
        <v>2821210</v>
      </c>
      <c r="F20" s="5">
        <v>2049583.95</v>
      </c>
      <c r="G20" s="12">
        <f t="shared" si="0"/>
        <v>72.64910977913732</v>
      </c>
      <c r="H20" s="12">
        <f t="shared" si="1"/>
        <v>60.366571631376964</v>
      </c>
      <c r="I20" s="5">
        <f t="shared" si="2"/>
        <v>556096.98</v>
      </c>
    </row>
    <row r="21" spans="1:9" ht="15.75">
      <c r="A21" s="29" t="s">
        <v>23</v>
      </c>
      <c r="B21" s="10" t="s">
        <v>24</v>
      </c>
      <c r="C21" s="5">
        <v>80440.37</v>
      </c>
      <c r="D21" s="5">
        <v>150000</v>
      </c>
      <c r="E21" s="5">
        <v>150000</v>
      </c>
      <c r="F21" s="5">
        <v>111840</v>
      </c>
      <c r="G21" s="12">
        <f t="shared" si="0"/>
        <v>74.56</v>
      </c>
      <c r="H21" s="12">
        <f t="shared" si="1"/>
        <v>74.56</v>
      </c>
      <c r="I21" s="5">
        <f t="shared" si="2"/>
        <v>31399.630000000005</v>
      </c>
    </row>
    <row r="22" spans="1:9" ht="15.75">
      <c r="A22" s="25" t="s">
        <v>25</v>
      </c>
      <c r="B22" s="9" t="s">
        <v>26</v>
      </c>
      <c r="C22" s="7">
        <f>SUM(C23+C24+C25+C26+C27+C29+C33)</f>
        <v>94609755.39999999</v>
      </c>
      <c r="D22" s="7">
        <f>D23+D24+D25+D26+D27+D29+D33</f>
        <v>132890383.89</v>
      </c>
      <c r="E22" s="7">
        <f>E23+E24+E25+E26+E27+E29+E33</f>
        <v>105071441.68</v>
      </c>
      <c r="F22" s="7">
        <f>F23+F24+F25+F26+F27+F29+F33</f>
        <v>104176914.24</v>
      </c>
      <c r="G22" s="11">
        <f t="shared" si="0"/>
        <v>99.14864836182191</v>
      </c>
      <c r="H22" s="11">
        <f t="shared" si="1"/>
        <v>78.39311708681075</v>
      </c>
      <c r="I22" s="7">
        <f t="shared" si="2"/>
        <v>9567158.840000004</v>
      </c>
    </row>
    <row r="23" spans="1:9" ht="31.5">
      <c r="A23" s="26" t="s">
        <v>27</v>
      </c>
      <c r="B23" s="17" t="s">
        <v>28</v>
      </c>
      <c r="C23" s="14">
        <v>56145950.74</v>
      </c>
      <c r="D23" s="14">
        <v>86901600</v>
      </c>
      <c r="E23" s="14">
        <v>65929400</v>
      </c>
      <c r="F23" s="14">
        <v>65782414</v>
      </c>
      <c r="G23" s="15">
        <f t="shared" si="0"/>
        <v>99.77705545629112</v>
      </c>
      <c r="H23" s="15">
        <f t="shared" si="1"/>
        <v>75.69758669575704</v>
      </c>
      <c r="I23" s="14">
        <f t="shared" si="2"/>
        <v>9636463.259999998</v>
      </c>
    </row>
    <row r="24" spans="1:9" ht="47.25">
      <c r="A24" s="26" t="s">
        <v>29</v>
      </c>
      <c r="B24" s="17" t="s">
        <v>30</v>
      </c>
      <c r="C24" s="14">
        <v>10928401.22</v>
      </c>
      <c r="D24" s="14">
        <v>16464900</v>
      </c>
      <c r="E24" s="14">
        <v>12526000</v>
      </c>
      <c r="F24" s="14">
        <v>12483654.64</v>
      </c>
      <c r="G24" s="15">
        <f t="shared" si="0"/>
        <v>99.66194028420885</v>
      </c>
      <c r="H24" s="15">
        <f t="shared" si="1"/>
        <v>75.81980236746048</v>
      </c>
      <c r="I24" s="14">
        <f t="shared" si="2"/>
        <v>1555253.42</v>
      </c>
    </row>
    <row r="25" spans="1:9" ht="47.25">
      <c r="A25" s="26" t="s">
        <v>31</v>
      </c>
      <c r="B25" s="17" t="s">
        <v>32</v>
      </c>
      <c r="C25" s="14">
        <v>664253.93</v>
      </c>
      <c r="D25" s="14">
        <v>1040800</v>
      </c>
      <c r="E25" s="14">
        <v>795000</v>
      </c>
      <c r="F25" s="14">
        <v>794494.99</v>
      </c>
      <c r="G25" s="15">
        <f t="shared" si="0"/>
        <v>99.93647672955974</v>
      </c>
      <c r="H25" s="15">
        <f t="shared" si="1"/>
        <v>76.33502978478094</v>
      </c>
      <c r="I25" s="14">
        <f t="shared" si="2"/>
        <v>130241.05999999994</v>
      </c>
    </row>
    <row r="26" spans="1:9" ht="15.75">
      <c r="A26" s="26" t="s">
        <v>33</v>
      </c>
      <c r="B26" s="17" t="s">
        <v>34</v>
      </c>
      <c r="C26" s="14">
        <v>3265005.96</v>
      </c>
      <c r="D26" s="14">
        <v>4981400</v>
      </c>
      <c r="E26" s="14">
        <v>3738600</v>
      </c>
      <c r="F26" s="14">
        <v>3730367.03</v>
      </c>
      <c r="G26" s="15">
        <f t="shared" si="0"/>
        <v>99.77978467875674</v>
      </c>
      <c r="H26" s="15">
        <f t="shared" si="1"/>
        <v>74.88591620829486</v>
      </c>
      <c r="I26" s="14">
        <f t="shared" si="2"/>
        <v>465361.06999999983</v>
      </c>
    </row>
    <row r="27" spans="1:9" s="16" customFormat="1" ht="31.5">
      <c r="A27" s="21">
        <v>2110</v>
      </c>
      <c r="B27" s="22" t="s">
        <v>160</v>
      </c>
      <c r="C27" s="14">
        <v>23062088.29</v>
      </c>
      <c r="D27" s="14">
        <f>SUM(D28)</f>
        <v>20997638.89</v>
      </c>
      <c r="E27" s="14">
        <f>SUM(E28)</f>
        <v>20216701.68</v>
      </c>
      <c r="F27" s="14">
        <f>SUM(F28)</f>
        <v>20022033.7</v>
      </c>
      <c r="G27" s="15">
        <f t="shared" si="0"/>
        <v>99.03709327524687</v>
      </c>
      <c r="H27" s="15">
        <f t="shared" si="1"/>
        <v>95.3537386031311</v>
      </c>
      <c r="I27" s="14">
        <f t="shared" si="2"/>
        <v>-3040054.59</v>
      </c>
    </row>
    <row r="28" spans="1:9" ht="63">
      <c r="A28" s="29" t="s">
        <v>35</v>
      </c>
      <c r="B28" s="10" t="s">
        <v>36</v>
      </c>
      <c r="C28" s="5">
        <v>23062088.29</v>
      </c>
      <c r="D28" s="5">
        <v>20997638.89</v>
      </c>
      <c r="E28" s="5">
        <v>20216701.68</v>
      </c>
      <c r="F28" s="5">
        <v>20022033.7</v>
      </c>
      <c r="G28" s="12">
        <f t="shared" si="0"/>
        <v>99.03709327524687</v>
      </c>
      <c r="H28" s="12">
        <f t="shared" si="1"/>
        <v>95.3537386031311</v>
      </c>
      <c r="I28" s="5">
        <f t="shared" si="2"/>
        <v>-3040054.59</v>
      </c>
    </row>
    <row r="29" spans="1:9" ht="31.5">
      <c r="A29" s="21">
        <v>2140</v>
      </c>
      <c r="B29" s="22" t="s">
        <v>161</v>
      </c>
      <c r="C29" s="14">
        <f>SUM(C30:C32)</f>
        <v>4473</v>
      </c>
      <c r="D29" s="14">
        <f>SUM(D30:D32)</f>
        <v>2415025</v>
      </c>
      <c r="E29" s="14">
        <f>SUM(E30:E32)</f>
        <v>1776720</v>
      </c>
      <c r="F29" s="14">
        <f>SUM(F30:F32)</f>
        <v>1290211.14</v>
      </c>
      <c r="G29" s="15">
        <f t="shared" si="0"/>
        <v>72.61758408753207</v>
      </c>
      <c r="H29" s="15">
        <f t="shared" si="1"/>
        <v>53.42433887847952</v>
      </c>
      <c r="I29" s="14">
        <f t="shared" si="2"/>
        <v>1285738.14</v>
      </c>
    </row>
    <row r="30" spans="1:9" ht="31.5">
      <c r="A30" s="29" t="s">
        <v>37</v>
      </c>
      <c r="B30" s="10" t="s">
        <v>38</v>
      </c>
      <c r="C30" s="5">
        <v>0</v>
      </c>
      <c r="D30" s="5">
        <v>30000</v>
      </c>
      <c r="E30" s="5">
        <v>30000</v>
      </c>
      <c r="F30" s="5">
        <v>14894.72</v>
      </c>
      <c r="G30" s="12">
        <f t="shared" si="0"/>
        <v>49.64906666666666</v>
      </c>
      <c r="H30" s="12">
        <f t="shared" si="1"/>
        <v>49.64906666666666</v>
      </c>
      <c r="I30" s="5">
        <f t="shared" si="2"/>
        <v>14894.72</v>
      </c>
    </row>
    <row r="31" spans="1:9" ht="31.5">
      <c r="A31" s="29" t="s">
        <v>39</v>
      </c>
      <c r="B31" s="10" t="s">
        <v>40</v>
      </c>
      <c r="C31" s="5">
        <v>4473</v>
      </c>
      <c r="D31" s="5">
        <v>30000</v>
      </c>
      <c r="E31" s="5">
        <v>30000</v>
      </c>
      <c r="F31" s="5">
        <v>12200</v>
      </c>
      <c r="G31" s="12">
        <f t="shared" si="0"/>
        <v>40.666666666666664</v>
      </c>
      <c r="H31" s="12">
        <f t="shared" si="1"/>
        <v>40.666666666666664</v>
      </c>
      <c r="I31" s="5">
        <f t="shared" si="2"/>
        <v>7727</v>
      </c>
    </row>
    <row r="32" spans="1:9" ht="47.25">
      <c r="A32" s="29" t="s">
        <v>41</v>
      </c>
      <c r="B32" s="10" t="s">
        <v>42</v>
      </c>
      <c r="C32" s="5">
        <v>0</v>
      </c>
      <c r="D32" s="5">
        <v>2355025</v>
      </c>
      <c r="E32" s="5">
        <v>1716720</v>
      </c>
      <c r="F32" s="5">
        <v>1263116.42</v>
      </c>
      <c r="G32" s="12">
        <f t="shared" si="0"/>
        <v>73.57731138450067</v>
      </c>
      <c r="H32" s="12">
        <f t="shared" si="1"/>
        <v>53.634947399709134</v>
      </c>
      <c r="I32" s="5">
        <f t="shared" si="2"/>
        <v>1263116.42</v>
      </c>
    </row>
    <row r="33" spans="1:9" ht="31.5">
      <c r="A33" s="21">
        <v>2150</v>
      </c>
      <c r="B33" s="22" t="s">
        <v>162</v>
      </c>
      <c r="C33" s="14">
        <f>SUM(C34)</f>
        <v>539582.26</v>
      </c>
      <c r="D33" s="14">
        <f>SUM(D34+D35)</f>
        <v>89020</v>
      </c>
      <c r="E33" s="14">
        <f>SUM(E34+E35)</f>
        <v>89020</v>
      </c>
      <c r="F33" s="14">
        <f>SUM(F34+F35)</f>
        <v>73738.74</v>
      </c>
      <c r="G33" s="15">
        <f t="shared" si="0"/>
        <v>82.83390249382163</v>
      </c>
      <c r="H33" s="15">
        <f t="shared" si="1"/>
        <v>82.83390249382163</v>
      </c>
      <c r="I33" s="14">
        <f t="shared" si="2"/>
        <v>-465843.52</v>
      </c>
    </row>
    <row r="34" spans="1:9" ht="31.5">
      <c r="A34" s="29" t="s">
        <v>43</v>
      </c>
      <c r="B34" s="10" t="s">
        <v>44</v>
      </c>
      <c r="C34" s="5">
        <v>539582.26</v>
      </c>
      <c r="D34" s="5">
        <v>40000</v>
      </c>
      <c r="E34" s="5">
        <v>40000</v>
      </c>
      <c r="F34" s="5">
        <v>24718.74</v>
      </c>
      <c r="G34" s="12">
        <f t="shared" si="0"/>
        <v>61.796850000000006</v>
      </c>
      <c r="H34" s="12">
        <f t="shared" si="1"/>
        <v>61.796850000000006</v>
      </c>
      <c r="I34" s="5">
        <f t="shared" si="2"/>
        <v>-514863.52</v>
      </c>
    </row>
    <row r="35" spans="1:9" ht="42" customHeight="1">
      <c r="A35" s="29">
        <v>2610</v>
      </c>
      <c r="B35" s="10" t="s">
        <v>171</v>
      </c>
      <c r="C35" s="5"/>
      <c r="D35" s="5">
        <v>49020</v>
      </c>
      <c r="E35" s="5">
        <v>49020</v>
      </c>
      <c r="F35" s="5">
        <v>49020</v>
      </c>
      <c r="G35" s="12">
        <f t="shared" si="0"/>
        <v>100</v>
      </c>
      <c r="H35" s="12">
        <f t="shared" si="1"/>
        <v>100</v>
      </c>
      <c r="I35" s="5">
        <f t="shared" si="2"/>
        <v>49020</v>
      </c>
    </row>
    <row r="36" spans="1:9" ht="31.5">
      <c r="A36" s="25" t="s">
        <v>45</v>
      </c>
      <c r="B36" s="9" t="s">
        <v>46</v>
      </c>
      <c r="C36" s="7">
        <f>SUM(C37+C40+C43+C51+C52+C58+C59+C62+C64+C66+C68+C69+C70+C71+C73+C74)</f>
        <v>334352038.84</v>
      </c>
      <c r="D36" s="7">
        <f>D37+D40+D43+D51+D52+D58+D59+D62+D64+D66+D68+D69+D70+D71+D73+D74</f>
        <v>498884000</v>
      </c>
      <c r="E36" s="7">
        <f>E37+E40+E43+E51+E52+E58+E59+E62+E64+E66+E68+E69+E70+E71+E73+E74</f>
        <v>371458666.63000005</v>
      </c>
      <c r="F36" s="7">
        <f>F37+F40+F43+F51+F52+F58+F59+F62+F64+F66+F68+F69+F70+F71+F73+F74</f>
        <v>358340604.6900001</v>
      </c>
      <c r="G36" s="11">
        <f t="shared" si="0"/>
        <v>96.46850023476058</v>
      </c>
      <c r="H36" s="11">
        <f t="shared" si="1"/>
        <v>71.82844202058997</v>
      </c>
      <c r="I36" s="7">
        <f t="shared" si="2"/>
        <v>23988565.850000143</v>
      </c>
    </row>
    <row r="37" spans="1:9" ht="94.5">
      <c r="A37" s="21">
        <v>3010</v>
      </c>
      <c r="B37" s="22" t="s">
        <v>163</v>
      </c>
      <c r="C37" s="14">
        <f>SUM(C38:C39)</f>
        <v>189462353.9</v>
      </c>
      <c r="D37" s="14">
        <f>SUM(D38:D39)</f>
        <v>278599700</v>
      </c>
      <c r="E37" s="14">
        <f>SUM(E38:E39)</f>
        <v>206258415.63000003</v>
      </c>
      <c r="F37" s="14">
        <f>SUM(F38:F39)</f>
        <v>206258415.63000003</v>
      </c>
      <c r="G37" s="15">
        <f t="shared" si="0"/>
        <v>100</v>
      </c>
      <c r="H37" s="15">
        <f t="shared" si="1"/>
        <v>74.03396903514255</v>
      </c>
      <c r="I37" s="14">
        <f t="shared" si="2"/>
        <v>16796061.73000002</v>
      </c>
    </row>
    <row r="38" spans="1:9" ht="63">
      <c r="A38" s="29" t="s">
        <v>47</v>
      </c>
      <c r="B38" s="10" t="s">
        <v>48</v>
      </c>
      <c r="C38" s="5">
        <v>8445956.02</v>
      </c>
      <c r="D38" s="5">
        <v>26000000</v>
      </c>
      <c r="E38" s="5">
        <v>19608530.77</v>
      </c>
      <c r="F38" s="5">
        <v>19608530.77</v>
      </c>
      <c r="G38" s="12">
        <f t="shared" si="0"/>
        <v>100</v>
      </c>
      <c r="H38" s="12">
        <f t="shared" si="1"/>
        <v>75.41742603846153</v>
      </c>
      <c r="I38" s="5">
        <f t="shared" si="2"/>
        <v>11162574.75</v>
      </c>
    </row>
    <row r="39" spans="1:9" ht="47.25">
      <c r="A39" s="29" t="s">
        <v>49</v>
      </c>
      <c r="B39" s="10" t="s">
        <v>50</v>
      </c>
      <c r="C39" s="5">
        <v>181016397.88</v>
      </c>
      <c r="D39" s="5">
        <v>252599700</v>
      </c>
      <c r="E39" s="5">
        <v>186649884.86</v>
      </c>
      <c r="F39" s="5">
        <v>186649884.86</v>
      </c>
      <c r="G39" s="12">
        <f t="shared" si="0"/>
        <v>100</v>
      </c>
      <c r="H39" s="12">
        <f t="shared" si="1"/>
        <v>73.89157028294176</v>
      </c>
      <c r="I39" s="5">
        <f t="shared" si="2"/>
        <v>5633486.980000019</v>
      </c>
    </row>
    <row r="40" spans="1:9" ht="63">
      <c r="A40" s="21">
        <v>3020</v>
      </c>
      <c r="B40" s="22" t="s">
        <v>164</v>
      </c>
      <c r="C40" s="14">
        <f>SUM(C41:C42)</f>
        <v>1470390</v>
      </c>
      <c r="D40" s="14">
        <f>SUM(D41:D42)</f>
        <v>1914500</v>
      </c>
      <c r="E40" s="14">
        <f>SUM(E41:E42)</f>
        <v>1749281</v>
      </c>
      <c r="F40" s="14">
        <f>SUM(F41:F42)</f>
        <v>1749281</v>
      </c>
      <c r="G40" s="15">
        <f t="shared" si="0"/>
        <v>100</v>
      </c>
      <c r="H40" s="15">
        <f t="shared" si="1"/>
        <v>91.37012274745364</v>
      </c>
      <c r="I40" s="14">
        <f t="shared" si="2"/>
        <v>278891</v>
      </c>
    </row>
    <row r="41" spans="1:9" ht="63">
      <c r="A41" s="29" t="s">
        <v>51</v>
      </c>
      <c r="B41" s="10" t="s">
        <v>52</v>
      </c>
      <c r="C41" s="5">
        <v>243551.42</v>
      </c>
      <c r="D41" s="5">
        <v>300000</v>
      </c>
      <c r="E41" s="5">
        <v>243360.17</v>
      </c>
      <c r="F41" s="5">
        <v>243360.17</v>
      </c>
      <c r="G41" s="12">
        <f t="shared" si="0"/>
        <v>100</v>
      </c>
      <c r="H41" s="12">
        <f t="shared" si="1"/>
        <v>81.12005666666667</v>
      </c>
      <c r="I41" s="5">
        <f t="shared" si="2"/>
        <v>-191.25</v>
      </c>
    </row>
    <row r="42" spans="1:9" ht="63">
      <c r="A42" s="29" t="s">
        <v>53</v>
      </c>
      <c r="B42" s="10" t="s">
        <v>54</v>
      </c>
      <c r="C42" s="5">
        <v>1226838.58</v>
      </c>
      <c r="D42" s="5">
        <v>1614500</v>
      </c>
      <c r="E42" s="5">
        <v>1505920.83</v>
      </c>
      <c r="F42" s="5">
        <v>1505920.83</v>
      </c>
      <c r="G42" s="12">
        <f t="shared" si="0"/>
        <v>100</v>
      </c>
      <c r="H42" s="12">
        <f t="shared" si="1"/>
        <v>93.27474945803654</v>
      </c>
      <c r="I42" s="5">
        <f t="shared" si="2"/>
        <v>279082.25</v>
      </c>
    </row>
    <row r="43" spans="1:9" ht="47.25">
      <c r="A43" s="21">
        <v>3040</v>
      </c>
      <c r="B43" s="22" t="s">
        <v>165</v>
      </c>
      <c r="C43" s="14">
        <f>SUM(C44:C50)</f>
        <v>115263649.47</v>
      </c>
      <c r="D43" s="14">
        <f>SUM(D44:D50)</f>
        <v>158764300</v>
      </c>
      <c r="E43" s="14">
        <f>SUM(E44:E50)</f>
        <v>120215902.71</v>
      </c>
      <c r="F43" s="14">
        <f>SUM(F44:F50)</f>
        <v>108350386.77</v>
      </c>
      <c r="G43" s="15">
        <f t="shared" si="0"/>
        <v>90.12982835671626</v>
      </c>
      <c r="H43" s="15">
        <f t="shared" si="1"/>
        <v>68.24606461906109</v>
      </c>
      <c r="I43" s="14">
        <f t="shared" si="2"/>
        <v>-6913262.700000003</v>
      </c>
    </row>
    <row r="44" spans="1:9" ht="31.5">
      <c r="A44" s="29" t="s">
        <v>55</v>
      </c>
      <c r="B44" s="10" t="s">
        <v>56</v>
      </c>
      <c r="C44" s="5">
        <v>1021883.9</v>
      </c>
      <c r="D44" s="5">
        <v>1300000</v>
      </c>
      <c r="E44" s="5">
        <v>918140.88</v>
      </c>
      <c r="F44" s="5">
        <v>917635.46</v>
      </c>
      <c r="G44" s="12">
        <f t="shared" si="0"/>
        <v>99.94495180303919</v>
      </c>
      <c r="H44" s="12">
        <f t="shared" si="1"/>
        <v>70.58734307692308</v>
      </c>
      <c r="I44" s="5">
        <f t="shared" si="2"/>
        <v>-104248.44000000006</v>
      </c>
    </row>
    <row r="45" spans="1:9" s="34" customFormat="1" ht="31.5">
      <c r="A45" s="29" t="s">
        <v>57</v>
      </c>
      <c r="B45" s="10" t="s">
        <v>58</v>
      </c>
      <c r="C45" s="5">
        <v>7740</v>
      </c>
      <c r="D45" s="5">
        <v>96000</v>
      </c>
      <c r="E45" s="5">
        <v>92700</v>
      </c>
      <c r="F45" s="5">
        <v>49020</v>
      </c>
      <c r="G45" s="12">
        <f t="shared" si="0"/>
        <v>52.88025889967638</v>
      </c>
      <c r="H45" s="12">
        <f t="shared" si="1"/>
        <v>51.0625</v>
      </c>
      <c r="I45" s="5">
        <f t="shared" si="2"/>
        <v>41280</v>
      </c>
    </row>
    <row r="46" spans="1:9" ht="31.5">
      <c r="A46" s="29" t="s">
        <v>59</v>
      </c>
      <c r="B46" s="10" t="s">
        <v>60</v>
      </c>
      <c r="C46" s="5">
        <v>51338345.02</v>
      </c>
      <c r="D46" s="5">
        <v>65942000</v>
      </c>
      <c r="E46" s="5">
        <v>50299833.3</v>
      </c>
      <c r="F46" s="5">
        <v>43190735.98</v>
      </c>
      <c r="G46" s="12">
        <f t="shared" si="0"/>
        <v>85.86655888579257</v>
      </c>
      <c r="H46" s="12">
        <f t="shared" si="1"/>
        <v>65.49806796882109</v>
      </c>
      <c r="I46" s="5">
        <f t="shared" si="2"/>
        <v>-8147609.040000007</v>
      </c>
    </row>
    <row r="47" spans="1:9" ht="31.5">
      <c r="A47" s="29" t="s">
        <v>61</v>
      </c>
      <c r="B47" s="10" t="s">
        <v>62</v>
      </c>
      <c r="C47" s="5">
        <v>1991990.99</v>
      </c>
      <c r="D47" s="5">
        <v>2998500</v>
      </c>
      <c r="E47" s="5">
        <v>2228450.01</v>
      </c>
      <c r="F47" s="5">
        <v>2035558.75</v>
      </c>
      <c r="G47" s="12">
        <f t="shared" si="0"/>
        <v>91.34415135477956</v>
      </c>
      <c r="H47" s="12">
        <f t="shared" si="1"/>
        <v>67.88590128397533</v>
      </c>
      <c r="I47" s="5">
        <f t="shared" si="2"/>
        <v>43567.76000000001</v>
      </c>
    </row>
    <row r="48" spans="1:9" ht="31.5">
      <c r="A48" s="29" t="s">
        <v>63</v>
      </c>
      <c r="B48" s="10" t="s">
        <v>64</v>
      </c>
      <c r="C48" s="5">
        <v>11565867.99</v>
      </c>
      <c r="D48" s="5">
        <v>18399000</v>
      </c>
      <c r="E48" s="5">
        <v>13472806.77</v>
      </c>
      <c r="F48" s="5">
        <v>13043680.37</v>
      </c>
      <c r="G48" s="12">
        <f t="shared" si="0"/>
        <v>96.81487007625212</v>
      </c>
      <c r="H48" s="12">
        <f t="shared" si="1"/>
        <v>70.89342013152888</v>
      </c>
      <c r="I48" s="5">
        <f t="shared" si="2"/>
        <v>1477812.379999999</v>
      </c>
    </row>
    <row r="49" spans="1:9" ht="31.5">
      <c r="A49" s="29" t="s">
        <v>65</v>
      </c>
      <c r="B49" s="10" t="s">
        <v>66</v>
      </c>
      <c r="C49" s="5">
        <v>236205.08</v>
      </c>
      <c r="D49" s="5">
        <v>409800</v>
      </c>
      <c r="E49" s="5">
        <v>276731.34</v>
      </c>
      <c r="F49" s="5">
        <v>270967.08</v>
      </c>
      <c r="G49" s="12">
        <f t="shared" si="0"/>
        <v>97.91701944564717</v>
      </c>
      <c r="H49" s="12">
        <f t="shared" si="1"/>
        <v>66.12178623718887</v>
      </c>
      <c r="I49" s="5">
        <f t="shared" si="2"/>
        <v>34762.00000000003</v>
      </c>
    </row>
    <row r="50" spans="1:9" ht="31.5">
      <c r="A50" s="29" t="s">
        <v>67</v>
      </c>
      <c r="B50" s="10" t="s">
        <v>68</v>
      </c>
      <c r="C50" s="5">
        <v>49101616.49</v>
      </c>
      <c r="D50" s="5">
        <v>69619000</v>
      </c>
      <c r="E50" s="5">
        <v>52927240.41</v>
      </c>
      <c r="F50" s="5">
        <v>48842789.13</v>
      </c>
      <c r="G50" s="12">
        <f t="shared" si="0"/>
        <v>92.28289393446578</v>
      </c>
      <c r="H50" s="12">
        <f t="shared" si="1"/>
        <v>70.15726903575174</v>
      </c>
      <c r="I50" s="5">
        <f t="shared" si="2"/>
        <v>-258827.3599999994</v>
      </c>
    </row>
    <row r="51" spans="1:9" s="16" customFormat="1" ht="47.25">
      <c r="A51" s="26" t="s">
        <v>69</v>
      </c>
      <c r="B51" s="17" t="s">
        <v>70</v>
      </c>
      <c r="C51" s="14">
        <v>16725.19</v>
      </c>
      <c r="D51" s="14">
        <v>43500</v>
      </c>
      <c r="E51" s="14">
        <v>30900</v>
      </c>
      <c r="F51" s="14">
        <v>26838.17</v>
      </c>
      <c r="G51" s="15">
        <f t="shared" si="0"/>
        <v>86.85491909385112</v>
      </c>
      <c r="H51" s="15">
        <f t="shared" si="1"/>
        <v>61.69694252873563</v>
      </c>
      <c r="I51" s="14">
        <f t="shared" si="2"/>
        <v>10112.98</v>
      </c>
    </row>
    <row r="52" spans="1:9" ht="141.75">
      <c r="A52" s="21">
        <v>3080</v>
      </c>
      <c r="B52" s="22" t="s">
        <v>166</v>
      </c>
      <c r="C52" s="14">
        <f>SUM(C53:C57)</f>
        <v>21241941.53</v>
      </c>
      <c r="D52" s="14">
        <f>SUM(D53:D57)</f>
        <v>49035700</v>
      </c>
      <c r="E52" s="14">
        <f>SUM(E53:E57)</f>
        <v>34484097.29000001</v>
      </c>
      <c r="F52" s="14">
        <f>SUM(F53:F57)</f>
        <v>34318073.23</v>
      </c>
      <c r="G52" s="15">
        <f t="shared" si="0"/>
        <v>99.51854891660987</v>
      </c>
      <c r="H52" s="15">
        <f t="shared" si="1"/>
        <v>69.98589441977987</v>
      </c>
      <c r="I52" s="14">
        <f t="shared" si="2"/>
        <v>13076131.699999996</v>
      </c>
    </row>
    <row r="53" spans="1:9" ht="47.25">
      <c r="A53" s="29" t="s">
        <v>71</v>
      </c>
      <c r="B53" s="10" t="s">
        <v>72</v>
      </c>
      <c r="C53" s="5">
        <v>18843752.32</v>
      </c>
      <c r="D53" s="5">
        <v>30906000</v>
      </c>
      <c r="E53" s="5">
        <v>21991588.35</v>
      </c>
      <c r="F53" s="5">
        <v>21986471.5</v>
      </c>
      <c r="G53" s="12">
        <f t="shared" si="0"/>
        <v>99.97673269470778</v>
      </c>
      <c r="H53" s="12">
        <f t="shared" si="1"/>
        <v>71.13981589335404</v>
      </c>
      <c r="I53" s="5">
        <f t="shared" si="2"/>
        <v>3142719.1799999997</v>
      </c>
    </row>
    <row r="54" spans="1:9" ht="78.75">
      <c r="A54" s="29" t="s">
        <v>73</v>
      </c>
      <c r="B54" s="10" t="s">
        <v>74</v>
      </c>
      <c r="C54" s="5">
        <v>0</v>
      </c>
      <c r="D54" s="5">
        <v>12405000</v>
      </c>
      <c r="E54" s="5">
        <v>8630499.23</v>
      </c>
      <c r="F54" s="5">
        <v>8625499.23</v>
      </c>
      <c r="G54" s="12">
        <f t="shared" si="0"/>
        <v>99.94206592380404</v>
      </c>
      <c r="H54" s="12">
        <f t="shared" si="1"/>
        <v>69.53244038694075</v>
      </c>
      <c r="I54" s="5">
        <f t="shared" si="2"/>
        <v>8625499.23</v>
      </c>
    </row>
    <row r="55" spans="1:9" ht="47.25">
      <c r="A55" s="29" t="s">
        <v>75</v>
      </c>
      <c r="B55" s="10" t="s">
        <v>76</v>
      </c>
      <c r="C55" s="5">
        <v>2398189.21</v>
      </c>
      <c r="D55" s="5">
        <v>4099500</v>
      </c>
      <c r="E55" s="5">
        <v>3037606.19</v>
      </c>
      <c r="F55" s="5">
        <v>2915855.18</v>
      </c>
      <c r="G55" s="12">
        <f t="shared" si="0"/>
        <v>95.99187641897716</v>
      </c>
      <c r="H55" s="12">
        <f t="shared" si="1"/>
        <v>71.12709306012928</v>
      </c>
      <c r="I55" s="5">
        <f t="shared" si="2"/>
        <v>517665.9700000002</v>
      </c>
    </row>
    <row r="56" spans="1:9" ht="62.25" customHeight="1">
      <c r="A56" s="29">
        <v>3084</v>
      </c>
      <c r="B56" s="10" t="s">
        <v>186</v>
      </c>
      <c r="C56" s="5"/>
      <c r="D56" s="5">
        <v>750200</v>
      </c>
      <c r="E56" s="5">
        <v>200000</v>
      </c>
      <c r="F56" s="5">
        <v>166916.59</v>
      </c>
      <c r="G56" s="12">
        <f t="shared" si="0"/>
        <v>83.45829499999999</v>
      </c>
      <c r="H56" s="12">
        <f t="shared" si="1"/>
        <v>22.24961210343908</v>
      </c>
      <c r="I56" s="5">
        <f t="shared" si="2"/>
        <v>166916.59</v>
      </c>
    </row>
    <row r="57" spans="1:9" ht="78.75">
      <c r="A57" s="29" t="s">
        <v>77</v>
      </c>
      <c r="B57" s="10" t="s">
        <v>78</v>
      </c>
      <c r="C57" s="5">
        <v>0</v>
      </c>
      <c r="D57" s="5">
        <v>875000</v>
      </c>
      <c r="E57" s="5">
        <v>624403.52</v>
      </c>
      <c r="F57" s="5">
        <v>623330.73</v>
      </c>
      <c r="G57" s="12">
        <f t="shared" si="0"/>
        <v>99.8281896296805</v>
      </c>
      <c r="H57" s="12">
        <f t="shared" si="1"/>
        <v>71.2377977142857</v>
      </c>
      <c r="I57" s="5">
        <f t="shared" si="2"/>
        <v>623330.73</v>
      </c>
    </row>
    <row r="58" spans="1:9" s="16" customFormat="1" ht="47.25">
      <c r="A58" s="26" t="s">
        <v>79</v>
      </c>
      <c r="B58" s="17" t="s">
        <v>80</v>
      </c>
      <c r="C58" s="14">
        <v>0</v>
      </c>
      <c r="D58" s="14">
        <v>41000</v>
      </c>
      <c r="E58" s="14">
        <v>26300</v>
      </c>
      <c r="F58" s="14">
        <v>0</v>
      </c>
      <c r="G58" s="15">
        <f t="shared" si="0"/>
        <v>0</v>
      </c>
      <c r="H58" s="15">
        <f t="shared" si="1"/>
        <v>0</v>
      </c>
      <c r="I58" s="14">
        <f t="shared" si="2"/>
        <v>0</v>
      </c>
    </row>
    <row r="59" spans="1:9" ht="78.75">
      <c r="A59" s="21">
        <v>3100</v>
      </c>
      <c r="B59" s="22" t="s">
        <v>167</v>
      </c>
      <c r="C59" s="14">
        <f>SUM(C60:C61)</f>
        <v>5397829.95</v>
      </c>
      <c r="D59" s="14">
        <f>SUM(D60:D61)</f>
        <v>7502100</v>
      </c>
      <c r="E59" s="14">
        <f>SUM(E60:E61)</f>
        <v>6105500</v>
      </c>
      <c r="F59" s="14">
        <f>SUM(F60:F61)</f>
        <v>5676549.7</v>
      </c>
      <c r="G59" s="15">
        <f t="shared" si="0"/>
        <v>92.97436246007699</v>
      </c>
      <c r="H59" s="15">
        <f t="shared" si="1"/>
        <v>75.66614281334559</v>
      </c>
      <c r="I59" s="14">
        <f t="shared" si="2"/>
        <v>278719.75</v>
      </c>
    </row>
    <row r="60" spans="1:9" ht="78.75">
      <c r="A60" s="29" t="s">
        <v>81</v>
      </c>
      <c r="B60" s="10" t="s">
        <v>82</v>
      </c>
      <c r="C60" s="5">
        <v>4666669.34</v>
      </c>
      <c r="D60" s="5">
        <v>6291200</v>
      </c>
      <c r="E60" s="5">
        <v>5111500</v>
      </c>
      <c r="F60" s="5">
        <v>4873016.71</v>
      </c>
      <c r="G60" s="12">
        <f t="shared" si="0"/>
        <v>95.33437757996674</v>
      </c>
      <c r="H60" s="12">
        <f t="shared" si="1"/>
        <v>77.45766642293998</v>
      </c>
      <c r="I60" s="5">
        <f t="shared" si="2"/>
        <v>206347.3700000001</v>
      </c>
    </row>
    <row r="61" spans="1:9" ht="31.5">
      <c r="A61" s="29" t="s">
        <v>83</v>
      </c>
      <c r="B61" s="10" t="s">
        <v>84</v>
      </c>
      <c r="C61" s="5">
        <v>731160.61</v>
      </c>
      <c r="D61" s="5">
        <v>1210900</v>
      </c>
      <c r="E61" s="5">
        <v>994000</v>
      </c>
      <c r="F61" s="5">
        <v>803532.99</v>
      </c>
      <c r="G61" s="12">
        <f t="shared" si="0"/>
        <v>80.83832897384305</v>
      </c>
      <c r="H61" s="12">
        <f t="shared" si="1"/>
        <v>66.35832769014782</v>
      </c>
      <c r="I61" s="5">
        <f t="shared" si="2"/>
        <v>72372.38</v>
      </c>
    </row>
    <row r="62" spans="1:9" ht="31.5">
      <c r="A62" s="26">
        <v>3110</v>
      </c>
      <c r="B62" s="23" t="s">
        <v>169</v>
      </c>
      <c r="C62" s="14">
        <f>SUM(C63)</f>
        <v>43000</v>
      </c>
      <c r="D62" s="14">
        <f>SUM(D63)</f>
        <v>100000</v>
      </c>
      <c r="E62" s="14">
        <f>SUM(E63)</f>
        <v>52000</v>
      </c>
      <c r="F62" s="14">
        <f>SUM(F63)</f>
        <v>51849.86</v>
      </c>
      <c r="G62" s="15">
        <f t="shared" si="0"/>
        <v>99.71126923076923</v>
      </c>
      <c r="H62" s="15">
        <f t="shared" si="1"/>
        <v>51.84986000000001</v>
      </c>
      <c r="I62" s="14">
        <f t="shared" si="2"/>
        <v>8849.86</v>
      </c>
    </row>
    <row r="63" spans="1:9" ht="31.5">
      <c r="A63" s="29" t="s">
        <v>85</v>
      </c>
      <c r="B63" s="10" t="s">
        <v>86</v>
      </c>
      <c r="C63" s="5">
        <v>43000</v>
      </c>
      <c r="D63" s="5">
        <v>100000</v>
      </c>
      <c r="E63" s="5">
        <v>52000</v>
      </c>
      <c r="F63" s="5">
        <v>51849.86</v>
      </c>
      <c r="G63" s="12">
        <f t="shared" si="0"/>
        <v>99.71126923076923</v>
      </c>
      <c r="H63" s="12">
        <f t="shared" si="1"/>
        <v>51.84986000000001</v>
      </c>
      <c r="I63" s="5">
        <f t="shared" si="2"/>
        <v>8849.86</v>
      </c>
    </row>
    <row r="64" spans="1:9" ht="31.5">
      <c r="A64" s="21">
        <v>3120</v>
      </c>
      <c r="B64" s="22" t="s">
        <v>168</v>
      </c>
      <c r="C64" s="14">
        <f>SUM(C65)</f>
        <v>545505.75</v>
      </c>
      <c r="D64" s="14">
        <f>SUM(D65)</f>
        <v>785900</v>
      </c>
      <c r="E64" s="14">
        <f>SUM(E65)</f>
        <v>643470</v>
      </c>
      <c r="F64" s="14">
        <f>SUM(F65)</f>
        <v>543042.37</v>
      </c>
      <c r="G64" s="15">
        <f t="shared" si="0"/>
        <v>84.39280308328283</v>
      </c>
      <c r="H64" s="15">
        <f t="shared" si="1"/>
        <v>69.09815116427026</v>
      </c>
      <c r="I64" s="14">
        <f t="shared" si="2"/>
        <v>-2463.3800000000047</v>
      </c>
    </row>
    <row r="65" spans="1:9" ht="47.25">
      <c r="A65" s="29" t="s">
        <v>87</v>
      </c>
      <c r="B65" s="10" t="s">
        <v>88</v>
      </c>
      <c r="C65" s="5">
        <v>545505.75</v>
      </c>
      <c r="D65" s="5">
        <v>785900</v>
      </c>
      <c r="E65" s="5">
        <v>643470</v>
      </c>
      <c r="F65" s="5">
        <v>543042.37</v>
      </c>
      <c r="G65" s="12">
        <f t="shared" si="0"/>
        <v>84.39280308328283</v>
      </c>
      <c r="H65" s="12">
        <f t="shared" si="1"/>
        <v>69.09815116427026</v>
      </c>
      <c r="I65" s="5">
        <f t="shared" si="2"/>
        <v>-2463.3800000000047</v>
      </c>
    </row>
    <row r="66" spans="1:9" s="16" customFormat="1" ht="31.5">
      <c r="A66" s="21">
        <v>3130</v>
      </c>
      <c r="B66" s="23" t="s">
        <v>170</v>
      </c>
      <c r="C66" s="14">
        <f>SUM(C67)</f>
        <v>735</v>
      </c>
      <c r="D66" s="14">
        <f>SUM(D67)</f>
        <v>30000</v>
      </c>
      <c r="E66" s="14">
        <f>SUM(E67)</f>
        <v>21500</v>
      </c>
      <c r="F66" s="14">
        <f>SUM(F67)</f>
        <v>560</v>
      </c>
      <c r="G66" s="15">
        <f t="shared" si="0"/>
        <v>2.604651162790698</v>
      </c>
      <c r="H66" s="15">
        <f t="shared" si="1"/>
        <v>1.866666666666667</v>
      </c>
      <c r="I66" s="14">
        <f t="shared" si="2"/>
        <v>-175</v>
      </c>
    </row>
    <row r="67" spans="1:9" ht="63">
      <c r="A67" s="29" t="s">
        <v>89</v>
      </c>
      <c r="B67" s="10" t="s">
        <v>90</v>
      </c>
      <c r="C67" s="5">
        <v>735</v>
      </c>
      <c r="D67" s="5">
        <v>30000</v>
      </c>
      <c r="E67" s="5">
        <v>21500</v>
      </c>
      <c r="F67" s="5">
        <v>560</v>
      </c>
      <c r="G67" s="12">
        <f t="shared" si="0"/>
        <v>2.604651162790698</v>
      </c>
      <c r="H67" s="12">
        <f t="shared" si="1"/>
        <v>1.866666666666667</v>
      </c>
      <c r="I67" s="5">
        <f t="shared" si="2"/>
        <v>-175</v>
      </c>
    </row>
    <row r="68" spans="1:9" ht="94.5">
      <c r="A68" s="26" t="s">
        <v>91</v>
      </c>
      <c r="B68" s="17" t="s">
        <v>92</v>
      </c>
      <c r="C68" s="14">
        <v>0</v>
      </c>
      <c r="D68" s="14">
        <v>320000</v>
      </c>
      <c r="E68" s="14">
        <v>320000</v>
      </c>
      <c r="F68" s="14">
        <v>317520</v>
      </c>
      <c r="G68" s="15">
        <v>0</v>
      </c>
      <c r="H68" s="15">
        <f t="shared" si="1"/>
        <v>99.225</v>
      </c>
      <c r="I68" s="14">
        <f t="shared" si="2"/>
        <v>317520</v>
      </c>
    </row>
    <row r="69" spans="1:9" ht="93" customHeight="1">
      <c r="A69" s="26" t="s">
        <v>93</v>
      </c>
      <c r="B69" s="17" t="s">
        <v>94</v>
      </c>
      <c r="C69" s="14">
        <v>17525.46</v>
      </c>
      <c r="D69" s="14">
        <v>33500</v>
      </c>
      <c r="E69" s="14">
        <v>27600</v>
      </c>
      <c r="F69" s="14">
        <v>18603.11</v>
      </c>
      <c r="G69" s="15">
        <f t="shared" si="0"/>
        <v>67.40257246376812</v>
      </c>
      <c r="H69" s="15">
        <f t="shared" si="1"/>
        <v>55.53167164179105</v>
      </c>
      <c r="I69" s="14">
        <f t="shared" si="2"/>
        <v>1077.6500000000015</v>
      </c>
    </row>
    <row r="70" spans="1:9" ht="94.5">
      <c r="A70" s="26" t="s">
        <v>95</v>
      </c>
      <c r="B70" s="17" t="s">
        <v>96</v>
      </c>
      <c r="C70" s="14">
        <v>133815.27</v>
      </c>
      <c r="D70" s="14">
        <v>178700</v>
      </c>
      <c r="E70" s="14">
        <v>90000</v>
      </c>
      <c r="F70" s="14">
        <v>60113.37</v>
      </c>
      <c r="G70" s="15">
        <f t="shared" si="0"/>
        <v>66.79263333333334</v>
      </c>
      <c r="H70" s="15">
        <f t="shared" si="1"/>
        <v>33.63926692781198</v>
      </c>
      <c r="I70" s="14">
        <f t="shared" si="2"/>
        <v>-73701.9</v>
      </c>
    </row>
    <row r="71" spans="1:9" s="16" customFormat="1" ht="47.25">
      <c r="A71" s="26">
        <v>3190</v>
      </c>
      <c r="B71" s="23" t="s">
        <v>171</v>
      </c>
      <c r="C71" s="14">
        <f>SUM(C72)</f>
        <v>30000</v>
      </c>
      <c r="D71" s="14">
        <f>SUM(D72)</f>
        <v>40000</v>
      </c>
      <c r="E71" s="14">
        <f>SUM(E72)</f>
        <v>40000</v>
      </c>
      <c r="F71" s="14">
        <f>SUM(F72)</f>
        <v>28000</v>
      </c>
      <c r="G71" s="15">
        <f t="shared" si="0"/>
        <v>70</v>
      </c>
      <c r="H71" s="15">
        <f t="shared" si="1"/>
        <v>70</v>
      </c>
      <c r="I71" s="14">
        <f t="shared" si="2"/>
        <v>-2000</v>
      </c>
    </row>
    <row r="72" spans="1:9" ht="63">
      <c r="A72" s="29" t="s">
        <v>97</v>
      </c>
      <c r="B72" s="10" t="s">
        <v>98</v>
      </c>
      <c r="C72" s="5">
        <v>30000</v>
      </c>
      <c r="D72" s="5">
        <v>40000</v>
      </c>
      <c r="E72" s="5">
        <v>40000</v>
      </c>
      <c r="F72" s="5">
        <v>28000</v>
      </c>
      <c r="G72" s="12">
        <f t="shared" si="0"/>
        <v>70</v>
      </c>
      <c r="H72" s="12">
        <f t="shared" si="1"/>
        <v>70</v>
      </c>
      <c r="I72" s="5">
        <f t="shared" si="2"/>
        <v>-2000</v>
      </c>
    </row>
    <row r="73" spans="1:9" ht="126" customHeight="1">
      <c r="A73" s="26" t="s">
        <v>99</v>
      </c>
      <c r="B73" s="17" t="s">
        <v>179</v>
      </c>
      <c r="C73" s="14">
        <v>219928.84</v>
      </c>
      <c r="D73" s="14">
        <v>567600</v>
      </c>
      <c r="E73" s="14">
        <v>502700</v>
      </c>
      <c r="F73" s="14">
        <v>360727.41</v>
      </c>
      <c r="G73" s="15">
        <f t="shared" si="0"/>
        <v>71.75798886015515</v>
      </c>
      <c r="H73" s="15">
        <f t="shared" si="1"/>
        <v>63.55310253699788</v>
      </c>
      <c r="I73" s="14">
        <f t="shared" si="2"/>
        <v>140798.56999999998</v>
      </c>
    </row>
    <row r="74" spans="1:9" s="16" customFormat="1" ht="15.75">
      <c r="A74" s="26">
        <v>3240</v>
      </c>
      <c r="B74" s="23" t="s">
        <v>172</v>
      </c>
      <c r="C74" s="14">
        <f>SUM(C75)</f>
        <v>508638.48</v>
      </c>
      <c r="D74" s="14">
        <f>SUM(D75)</f>
        <v>927500</v>
      </c>
      <c r="E74" s="14">
        <f>SUM(E75)</f>
        <v>891000</v>
      </c>
      <c r="F74" s="14">
        <v>580644.07</v>
      </c>
      <c r="G74" s="15">
        <f t="shared" si="0"/>
        <v>65.16768462401795</v>
      </c>
      <c r="H74" s="15">
        <f t="shared" si="1"/>
        <v>62.603134231805925</v>
      </c>
      <c r="I74" s="14">
        <f t="shared" si="2"/>
        <v>72005.58999999997</v>
      </c>
    </row>
    <row r="75" spans="1:9" ht="31.5">
      <c r="A75" s="29" t="s">
        <v>100</v>
      </c>
      <c r="B75" s="10" t="s">
        <v>101</v>
      </c>
      <c r="C75" s="5">
        <v>508638.48</v>
      </c>
      <c r="D75" s="5">
        <v>927500</v>
      </c>
      <c r="E75" s="5">
        <v>891000</v>
      </c>
      <c r="F75" s="5">
        <v>582454.07</v>
      </c>
      <c r="G75" s="12">
        <f t="shared" si="0"/>
        <v>65.37082716049382</v>
      </c>
      <c r="H75" s="12">
        <f t="shared" si="1"/>
        <v>62.79828247978436</v>
      </c>
      <c r="I75" s="5">
        <f t="shared" si="2"/>
        <v>73815.58999999997</v>
      </c>
    </row>
    <row r="76" spans="1:9" ht="15.75">
      <c r="A76" s="25" t="s">
        <v>102</v>
      </c>
      <c r="B76" s="9" t="s">
        <v>103</v>
      </c>
      <c r="C76" s="7">
        <f>SUM(C77:C80)</f>
        <v>6596654.220000001</v>
      </c>
      <c r="D76" s="7">
        <f>SUM(D77:D80)</f>
        <v>9748300</v>
      </c>
      <c r="E76" s="7">
        <f>SUM(E77:E80)</f>
        <v>8178400</v>
      </c>
      <c r="F76" s="7">
        <f>SUM(F77:F80)</f>
        <v>6432780.720000001</v>
      </c>
      <c r="G76" s="11">
        <f t="shared" si="0"/>
        <v>78.65573608529786</v>
      </c>
      <c r="H76" s="11">
        <f t="shared" si="1"/>
        <v>65.98874388354893</v>
      </c>
      <c r="I76" s="7">
        <f t="shared" si="2"/>
        <v>-163873.5</v>
      </c>
    </row>
    <row r="77" spans="1:9" ht="64.5" customHeight="1">
      <c r="A77" s="26" t="s">
        <v>104</v>
      </c>
      <c r="B77" s="17" t="s">
        <v>105</v>
      </c>
      <c r="C77" s="14">
        <v>476991.5</v>
      </c>
      <c r="D77" s="14">
        <v>10100</v>
      </c>
      <c r="E77" s="14">
        <v>10100</v>
      </c>
      <c r="F77" s="14">
        <v>10100</v>
      </c>
      <c r="G77" s="15">
        <f t="shared" si="0"/>
        <v>100</v>
      </c>
      <c r="H77" s="15">
        <f t="shared" si="1"/>
        <v>100</v>
      </c>
      <c r="I77" s="14">
        <f t="shared" si="2"/>
        <v>-466891.5</v>
      </c>
    </row>
    <row r="78" spans="1:9" ht="15.75">
      <c r="A78" s="26" t="s">
        <v>106</v>
      </c>
      <c r="B78" s="17" t="s">
        <v>107</v>
      </c>
      <c r="C78" s="14">
        <v>3151820.22</v>
      </c>
      <c r="D78" s="14">
        <v>5012200</v>
      </c>
      <c r="E78" s="14">
        <v>4164300</v>
      </c>
      <c r="F78" s="14">
        <v>3376999.33</v>
      </c>
      <c r="G78" s="15">
        <f t="shared" si="0"/>
        <v>81.09404533775184</v>
      </c>
      <c r="H78" s="15">
        <f t="shared" si="1"/>
        <v>67.37559016000958</v>
      </c>
      <c r="I78" s="14">
        <f t="shared" si="2"/>
        <v>225179.10999999987</v>
      </c>
    </row>
    <row r="79" spans="1:9" ht="47.25">
      <c r="A79" s="26" t="s">
        <v>108</v>
      </c>
      <c r="B79" s="17" t="s">
        <v>109</v>
      </c>
      <c r="C79" s="14">
        <v>2464356.85</v>
      </c>
      <c r="D79" s="14">
        <v>3401900</v>
      </c>
      <c r="E79" s="14">
        <v>2831500</v>
      </c>
      <c r="F79" s="14">
        <v>2307406.08</v>
      </c>
      <c r="G79" s="15">
        <f t="shared" si="0"/>
        <v>81.49059085290482</v>
      </c>
      <c r="H79" s="15">
        <f t="shared" si="1"/>
        <v>67.82698139275111</v>
      </c>
      <c r="I79" s="14">
        <f t="shared" si="2"/>
        <v>-156950.77000000002</v>
      </c>
    </row>
    <row r="80" spans="1:9" s="16" customFormat="1" ht="31.5">
      <c r="A80" s="26">
        <v>4080</v>
      </c>
      <c r="B80" s="23" t="s">
        <v>173</v>
      </c>
      <c r="C80" s="14">
        <f>SUM(C81:C82)</f>
        <v>503485.65</v>
      </c>
      <c r="D80" s="14">
        <f>SUM(D81:D82)</f>
        <v>1324100</v>
      </c>
      <c r="E80" s="14">
        <f>SUM(E81:E82)</f>
        <v>1172500</v>
      </c>
      <c r="F80" s="14">
        <f>SUM(F81:F82)</f>
        <v>738275.31</v>
      </c>
      <c r="G80" s="15">
        <f t="shared" si="0"/>
        <v>62.96591130063967</v>
      </c>
      <c r="H80" s="15">
        <f t="shared" si="1"/>
        <v>55.75676383958916</v>
      </c>
      <c r="I80" s="14">
        <f t="shared" si="2"/>
        <v>234789.66000000003</v>
      </c>
    </row>
    <row r="81" spans="1:9" ht="31.5">
      <c r="A81" s="29" t="s">
        <v>110</v>
      </c>
      <c r="B81" s="10" t="s">
        <v>111</v>
      </c>
      <c r="C81" s="5">
        <v>267093.65</v>
      </c>
      <c r="D81" s="5">
        <v>472700</v>
      </c>
      <c r="E81" s="5">
        <v>390100</v>
      </c>
      <c r="F81" s="5">
        <v>332149.92</v>
      </c>
      <c r="G81" s="12">
        <f t="shared" si="0"/>
        <v>85.14481415021788</v>
      </c>
      <c r="H81" s="12">
        <f t="shared" si="1"/>
        <v>70.26653691559129</v>
      </c>
      <c r="I81" s="5">
        <f t="shared" si="2"/>
        <v>65056.26999999996</v>
      </c>
    </row>
    <row r="82" spans="1:9" ht="31.5">
      <c r="A82" s="29" t="s">
        <v>112</v>
      </c>
      <c r="B82" s="10" t="s">
        <v>113</v>
      </c>
      <c r="C82" s="5">
        <v>236392</v>
      </c>
      <c r="D82" s="5">
        <v>851400</v>
      </c>
      <c r="E82" s="5">
        <v>782400</v>
      </c>
      <c r="F82" s="5">
        <v>406125.39</v>
      </c>
      <c r="G82" s="12">
        <f t="shared" si="0"/>
        <v>51.907641871165644</v>
      </c>
      <c r="H82" s="12">
        <f t="shared" si="1"/>
        <v>47.700891472868214</v>
      </c>
      <c r="I82" s="5">
        <f t="shared" si="2"/>
        <v>169733.39</v>
      </c>
    </row>
    <row r="83" spans="1:9" ht="15.75">
      <c r="A83" s="25" t="s">
        <v>114</v>
      </c>
      <c r="B83" s="9" t="s">
        <v>115</v>
      </c>
      <c r="C83" s="7">
        <f>SUM(C84+C86+C89)</f>
        <v>2954062.41</v>
      </c>
      <c r="D83" s="7">
        <f>SUM(D84+D86+D89)</f>
        <v>3769400</v>
      </c>
      <c r="E83" s="7">
        <f>SUM(E84+E86+E89)</f>
        <v>3242015</v>
      </c>
      <c r="F83" s="7">
        <f>SUM(F84+F86+F89)</f>
        <v>2932847.7700000005</v>
      </c>
      <c r="G83" s="11">
        <f t="shared" si="0"/>
        <v>90.46373227761131</v>
      </c>
      <c r="H83" s="11">
        <f t="shared" si="1"/>
        <v>77.80675359473658</v>
      </c>
      <c r="I83" s="7">
        <f t="shared" si="2"/>
        <v>-21214.639999999665</v>
      </c>
    </row>
    <row r="84" spans="1:9" ht="31.5">
      <c r="A84" s="26">
        <v>5010</v>
      </c>
      <c r="B84" s="23" t="s">
        <v>174</v>
      </c>
      <c r="C84" s="14">
        <f>SUM(C85)</f>
        <v>9135</v>
      </c>
      <c r="D84" s="14">
        <f>SUM(D85)</f>
        <v>48900</v>
      </c>
      <c r="E84" s="14">
        <f>SUM(E85)</f>
        <v>34900</v>
      </c>
      <c r="F84" s="14">
        <f>SUM(F85)</f>
        <v>9491</v>
      </c>
      <c r="G84" s="15">
        <f t="shared" si="0"/>
        <v>27.19484240687679</v>
      </c>
      <c r="H84" s="15">
        <f t="shared" si="1"/>
        <v>19.408997955010225</v>
      </c>
      <c r="I84" s="14">
        <f t="shared" si="2"/>
        <v>356</v>
      </c>
    </row>
    <row r="85" spans="1:9" ht="47.25">
      <c r="A85" s="29" t="s">
        <v>116</v>
      </c>
      <c r="B85" s="10" t="s">
        <v>117</v>
      </c>
      <c r="C85" s="5">
        <v>9135</v>
      </c>
      <c r="D85" s="5">
        <v>48900</v>
      </c>
      <c r="E85" s="5">
        <v>34900</v>
      </c>
      <c r="F85" s="5">
        <v>9491</v>
      </c>
      <c r="G85" s="12">
        <f t="shared" si="0"/>
        <v>27.19484240687679</v>
      </c>
      <c r="H85" s="12">
        <f t="shared" si="1"/>
        <v>19.408997955010225</v>
      </c>
      <c r="I85" s="5">
        <f t="shared" si="2"/>
        <v>356</v>
      </c>
    </row>
    <row r="86" spans="1:9" ht="31.5">
      <c r="A86" s="26">
        <v>5030</v>
      </c>
      <c r="B86" s="23" t="s">
        <v>175</v>
      </c>
      <c r="C86" s="14">
        <f>SUM(C87:C88)</f>
        <v>1937459.45</v>
      </c>
      <c r="D86" s="14">
        <f>SUM(D87:D88)</f>
        <v>2333900</v>
      </c>
      <c r="E86" s="14">
        <f>SUM(E87:E88)</f>
        <v>2054645</v>
      </c>
      <c r="F86" s="14">
        <f>SUM(F87:F88)</f>
        <v>1795522.9300000002</v>
      </c>
      <c r="G86" s="15">
        <f t="shared" si="0"/>
        <v>87.38847489468985</v>
      </c>
      <c r="H86" s="15">
        <f t="shared" si="1"/>
        <v>76.93229915591928</v>
      </c>
      <c r="I86" s="14">
        <f t="shared" si="2"/>
        <v>-141936.5199999998</v>
      </c>
    </row>
    <row r="87" spans="1:9" ht="47.25">
      <c r="A87" s="29" t="s">
        <v>118</v>
      </c>
      <c r="B87" s="10" t="s">
        <v>119</v>
      </c>
      <c r="C87" s="5">
        <v>1159359.45</v>
      </c>
      <c r="D87" s="5">
        <v>1339900</v>
      </c>
      <c r="E87" s="5">
        <v>1060645</v>
      </c>
      <c r="F87" s="5">
        <v>897722.93</v>
      </c>
      <c r="G87" s="12">
        <f t="shared" si="0"/>
        <v>84.63934021279505</v>
      </c>
      <c r="H87" s="12">
        <f t="shared" si="1"/>
        <v>66.99924845137697</v>
      </c>
      <c r="I87" s="5">
        <f t="shared" si="2"/>
        <v>-261636.5199999999</v>
      </c>
    </row>
    <row r="88" spans="1:9" ht="47.25">
      <c r="A88" s="29" t="s">
        <v>120</v>
      </c>
      <c r="B88" s="10" t="s">
        <v>121</v>
      </c>
      <c r="C88" s="5">
        <v>778100</v>
      </c>
      <c r="D88" s="5">
        <v>994000</v>
      </c>
      <c r="E88" s="5">
        <v>994000</v>
      </c>
      <c r="F88" s="5">
        <v>897800</v>
      </c>
      <c r="G88" s="12">
        <f t="shared" si="0"/>
        <v>90.32193158953721</v>
      </c>
      <c r="H88" s="12">
        <f t="shared" si="1"/>
        <v>90.32193158953721</v>
      </c>
      <c r="I88" s="5">
        <f t="shared" si="2"/>
        <v>119700</v>
      </c>
    </row>
    <row r="89" spans="1:9" ht="31.5">
      <c r="A89" s="26">
        <v>5040</v>
      </c>
      <c r="B89" s="23" t="s">
        <v>176</v>
      </c>
      <c r="C89" s="14">
        <f>SUM(C90)</f>
        <v>1007467.96</v>
      </c>
      <c r="D89" s="14">
        <f>SUM(D90)</f>
        <v>1386600</v>
      </c>
      <c r="E89" s="14">
        <f>SUM(E90)</f>
        <v>1152470</v>
      </c>
      <c r="F89" s="14">
        <f>SUM(F90)</f>
        <v>1127833.84</v>
      </c>
      <c r="G89" s="15">
        <f t="shared" si="0"/>
        <v>97.86231658958584</v>
      </c>
      <c r="H89" s="15">
        <f t="shared" si="1"/>
        <v>81.33808163854032</v>
      </c>
      <c r="I89" s="14">
        <f t="shared" si="2"/>
        <v>120365.88000000012</v>
      </c>
    </row>
    <row r="90" spans="1:9" ht="31.5">
      <c r="A90" s="29" t="s">
        <v>122</v>
      </c>
      <c r="B90" s="10" t="s">
        <v>123</v>
      </c>
      <c r="C90" s="5">
        <v>1007467.96</v>
      </c>
      <c r="D90" s="5">
        <v>1386600</v>
      </c>
      <c r="E90" s="5">
        <v>1152470</v>
      </c>
      <c r="F90" s="5">
        <v>1127833.84</v>
      </c>
      <c r="G90" s="12">
        <f t="shared" si="0"/>
        <v>97.86231658958584</v>
      </c>
      <c r="H90" s="12">
        <f t="shared" si="1"/>
        <v>81.33808163854032</v>
      </c>
      <c r="I90" s="5">
        <f t="shared" si="2"/>
        <v>120365.88000000012</v>
      </c>
    </row>
    <row r="91" spans="1:9" ht="15.75">
      <c r="A91" s="25" t="s">
        <v>124</v>
      </c>
      <c r="B91" s="9" t="s">
        <v>125</v>
      </c>
      <c r="C91" s="7">
        <f>SUM(C92+C93+C95+C96)</f>
        <v>15460.34</v>
      </c>
      <c r="D91" s="7">
        <f>SUM(D92+D93+D95+D96)</f>
        <v>175000</v>
      </c>
      <c r="E91" s="7">
        <f>SUM(E92+E93+E95+E96)</f>
        <v>175000</v>
      </c>
      <c r="F91" s="7">
        <f>SUM(F92+F93+F95+F96)</f>
        <v>32820</v>
      </c>
      <c r="G91" s="11">
        <f t="shared" si="0"/>
        <v>18.754285714285714</v>
      </c>
      <c r="H91" s="11">
        <f t="shared" si="1"/>
        <v>18.754285714285714</v>
      </c>
      <c r="I91" s="7">
        <f t="shared" si="2"/>
        <v>17359.66</v>
      </c>
    </row>
    <row r="92" spans="1:9" ht="31.5">
      <c r="A92" s="26" t="s">
        <v>126</v>
      </c>
      <c r="B92" s="17" t="s">
        <v>127</v>
      </c>
      <c r="C92" s="14">
        <v>0</v>
      </c>
      <c r="D92" s="14">
        <v>30000</v>
      </c>
      <c r="E92" s="14">
        <v>30000</v>
      </c>
      <c r="F92" s="14">
        <v>6600</v>
      </c>
      <c r="G92" s="15">
        <v>0</v>
      </c>
      <c r="H92" s="15">
        <f t="shared" si="1"/>
        <v>22</v>
      </c>
      <c r="I92" s="14">
        <f t="shared" si="2"/>
        <v>6600</v>
      </c>
    </row>
    <row r="93" spans="1:9" ht="47.25">
      <c r="A93" s="26">
        <v>7460</v>
      </c>
      <c r="B93" s="23" t="s">
        <v>177</v>
      </c>
      <c r="C93" s="14">
        <f>SUM(C94)</f>
        <v>0</v>
      </c>
      <c r="D93" s="14">
        <f>SUM(D94)</f>
        <v>80000</v>
      </c>
      <c r="E93" s="14">
        <f>SUM(E94)</f>
        <v>80000</v>
      </c>
      <c r="F93" s="14">
        <f>SUM(F94)</f>
        <v>0</v>
      </c>
      <c r="G93" s="15">
        <v>0</v>
      </c>
      <c r="H93" s="15">
        <f t="shared" si="1"/>
        <v>0</v>
      </c>
      <c r="I93" s="14">
        <f t="shared" si="2"/>
        <v>0</v>
      </c>
    </row>
    <row r="94" spans="1:9" ht="47.25">
      <c r="A94" s="29" t="s">
        <v>128</v>
      </c>
      <c r="B94" s="10" t="s">
        <v>129</v>
      </c>
      <c r="C94" s="5">
        <v>0</v>
      </c>
      <c r="D94" s="5">
        <v>80000</v>
      </c>
      <c r="E94" s="5">
        <v>80000</v>
      </c>
      <c r="F94" s="5">
        <v>0</v>
      </c>
      <c r="G94" s="12">
        <v>0</v>
      </c>
      <c r="H94" s="12">
        <f t="shared" si="1"/>
        <v>0</v>
      </c>
      <c r="I94" s="5">
        <f t="shared" si="2"/>
        <v>0</v>
      </c>
    </row>
    <row r="95" spans="1:9" ht="31.5">
      <c r="A95" s="26" t="s">
        <v>130</v>
      </c>
      <c r="B95" s="17" t="s">
        <v>131</v>
      </c>
      <c r="C95" s="14">
        <v>5000</v>
      </c>
      <c r="D95" s="14">
        <v>15000</v>
      </c>
      <c r="E95" s="14">
        <v>15000</v>
      </c>
      <c r="F95" s="14">
        <v>5000</v>
      </c>
      <c r="G95" s="15">
        <v>0</v>
      </c>
      <c r="H95" s="15">
        <f aca="true" t="shared" si="3" ref="H95:H113">SUM(F95/D95*100)</f>
        <v>33.33333333333333</v>
      </c>
      <c r="I95" s="14">
        <f aca="true" t="shared" si="4" ref="I95:I113">SUM(F95-C95)</f>
        <v>0</v>
      </c>
    </row>
    <row r="96" spans="1:9" ht="31.5">
      <c r="A96" s="26">
        <v>7620</v>
      </c>
      <c r="B96" s="23" t="s">
        <v>178</v>
      </c>
      <c r="C96" s="14">
        <f>SUM(C97)</f>
        <v>10460.34</v>
      </c>
      <c r="D96" s="14">
        <f>SUM(D97)</f>
        <v>50000</v>
      </c>
      <c r="E96" s="14">
        <f>SUM(E97)</f>
        <v>50000</v>
      </c>
      <c r="F96" s="14">
        <f>SUM(F97)</f>
        <v>21220</v>
      </c>
      <c r="G96" s="15">
        <v>0</v>
      </c>
      <c r="H96" s="15">
        <f t="shared" si="3"/>
        <v>42.44</v>
      </c>
      <c r="I96" s="14">
        <f t="shared" si="4"/>
        <v>10759.66</v>
      </c>
    </row>
    <row r="97" spans="1:9" ht="31.5">
      <c r="A97" s="29" t="s">
        <v>132</v>
      </c>
      <c r="B97" s="10" t="s">
        <v>133</v>
      </c>
      <c r="C97" s="5">
        <v>10460.34</v>
      </c>
      <c r="D97" s="5">
        <v>50000</v>
      </c>
      <c r="E97" s="5">
        <v>50000</v>
      </c>
      <c r="F97" s="5">
        <v>21220</v>
      </c>
      <c r="G97" s="12">
        <v>0</v>
      </c>
      <c r="H97" s="12">
        <f t="shared" si="3"/>
        <v>42.44</v>
      </c>
      <c r="I97" s="5">
        <f t="shared" si="4"/>
        <v>10759.66</v>
      </c>
    </row>
    <row r="98" spans="1:9" ht="15.75">
      <c r="A98" s="25" t="s">
        <v>134</v>
      </c>
      <c r="B98" s="9" t="s">
        <v>135</v>
      </c>
      <c r="C98" s="7">
        <f>SUM(C99:C102)</f>
        <v>142369.66</v>
      </c>
      <c r="D98" s="7">
        <f>SUM(D99:D102)</f>
        <v>418680</v>
      </c>
      <c r="E98" s="7">
        <f>SUM(E99:E102)</f>
        <v>188680</v>
      </c>
      <c r="F98" s="7">
        <f>SUM(F99:F102)</f>
        <v>77077.45</v>
      </c>
      <c r="G98" s="11">
        <f aca="true" t="shared" si="5" ref="G98:G113">SUM(F98/E98*100)</f>
        <v>40.85088509645961</v>
      </c>
      <c r="H98" s="11">
        <f t="shared" si="3"/>
        <v>18.409632655010984</v>
      </c>
      <c r="I98" s="7">
        <f t="shared" si="4"/>
        <v>-65292.21000000001</v>
      </c>
    </row>
    <row r="99" spans="1:9" ht="47.25">
      <c r="A99" s="26" t="s">
        <v>136</v>
      </c>
      <c r="B99" s="17" t="s">
        <v>137</v>
      </c>
      <c r="C99" s="14">
        <v>0</v>
      </c>
      <c r="D99" s="14">
        <v>40000</v>
      </c>
      <c r="E99" s="14">
        <v>40000</v>
      </c>
      <c r="F99" s="14">
        <v>19625</v>
      </c>
      <c r="G99" s="15">
        <f t="shared" si="5"/>
        <v>49.0625</v>
      </c>
      <c r="H99" s="15">
        <f t="shared" si="3"/>
        <v>49.0625</v>
      </c>
      <c r="I99" s="14">
        <f t="shared" si="4"/>
        <v>19625</v>
      </c>
    </row>
    <row r="100" spans="1:9" ht="31.5">
      <c r="A100" s="26" t="s">
        <v>138</v>
      </c>
      <c r="B100" s="17" t="s">
        <v>139</v>
      </c>
      <c r="C100" s="14">
        <v>79904.66</v>
      </c>
      <c r="D100" s="14">
        <v>91680</v>
      </c>
      <c r="E100" s="14">
        <v>41680</v>
      </c>
      <c r="F100" s="14">
        <v>0</v>
      </c>
      <c r="G100" s="15">
        <f t="shared" si="5"/>
        <v>0</v>
      </c>
      <c r="H100" s="15">
        <f t="shared" si="3"/>
        <v>0</v>
      </c>
      <c r="I100" s="14">
        <f t="shared" si="4"/>
        <v>-79904.66</v>
      </c>
    </row>
    <row r="101" spans="1:9" ht="31.5">
      <c r="A101" s="26">
        <v>8230</v>
      </c>
      <c r="B101" s="17" t="s">
        <v>187</v>
      </c>
      <c r="C101" s="14">
        <v>62465</v>
      </c>
      <c r="D101" s="14">
        <v>75000</v>
      </c>
      <c r="E101" s="14">
        <v>75000</v>
      </c>
      <c r="F101" s="14">
        <v>57452.45</v>
      </c>
      <c r="G101" s="15"/>
      <c r="H101" s="15">
        <f t="shared" si="3"/>
        <v>76.60326666666666</v>
      </c>
      <c r="I101" s="14">
        <f t="shared" si="4"/>
        <v>-5012.550000000003</v>
      </c>
    </row>
    <row r="102" spans="1:9" ht="15.75">
      <c r="A102" s="26" t="s">
        <v>140</v>
      </c>
      <c r="B102" s="17" t="s">
        <v>141</v>
      </c>
      <c r="C102" s="14">
        <v>0</v>
      </c>
      <c r="D102" s="14">
        <v>212000</v>
      </c>
      <c r="E102" s="14">
        <v>32000</v>
      </c>
      <c r="F102" s="14">
        <v>0</v>
      </c>
      <c r="G102" s="15">
        <f t="shared" si="5"/>
        <v>0</v>
      </c>
      <c r="H102" s="15">
        <f t="shared" si="3"/>
        <v>0</v>
      </c>
      <c r="I102" s="14">
        <f t="shared" si="4"/>
        <v>0</v>
      </c>
    </row>
    <row r="103" spans="1:9" ht="15.75">
      <c r="A103" s="25" t="s">
        <v>142</v>
      </c>
      <c r="B103" s="9" t="s">
        <v>143</v>
      </c>
      <c r="C103" s="7">
        <f>SUM(C104:C107)</f>
        <v>20328874</v>
      </c>
      <c r="D103" s="7">
        <f>SUM(D104:D107)</f>
        <v>34014575</v>
      </c>
      <c r="E103" s="7">
        <f>SUM(E104:E107)</f>
        <v>27861985</v>
      </c>
      <c r="F103" s="7">
        <f>SUM(F104:F107)</f>
        <v>25505207</v>
      </c>
      <c r="G103" s="11">
        <f t="shared" si="5"/>
        <v>91.54124158777633</v>
      </c>
      <c r="H103" s="11">
        <f t="shared" si="3"/>
        <v>74.98317118470538</v>
      </c>
      <c r="I103" s="7">
        <f t="shared" si="4"/>
        <v>5176333</v>
      </c>
    </row>
    <row r="104" spans="1:9" ht="78.75">
      <c r="A104" s="26" t="s">
        <v>144</v>
      </c>
      <c r="B104" s="17" t="s">
        <v>145</v>
      </c>
      <c r="C104" s="14">
        <v>0</v>
      </c>
      <c r="D104" s="14">
        <v>344975</v>
      </c>
      <c r="E104" s="14">
        <v>193280</v>
      </c>
      <c r="F104" s="14">
        <v>177680</v>
      </c>
      <c r="G104" s="15">
        <f t="shared" si="5"/>
        <v>91.92880794701986</v>
      </c>
      <c r="H104" s="15">
        <f t="shared" si="3"/>
        <v>51.50518153489383</v>
      </c>
      <c r="I104" s="14">
        <f t="shared" si="4"/>
        <v>177680</v>
      </c>
    </row>
    <row r="105" spans="1:9" ht="89.25" customHeight="1">
      <c r="A105" s="26">
        <v>9510</v>
      </c>
      <c r="B105" s="22" t="s">
        <v>194</v>
      </c>
      <c r="C105" s="14">
        <v>0</v>
      </c>
      <c r="D105" s="14">
        <v>700000</v>
      </c>
      <c r="E105" s="14">
        <v>347900</v>
      </c>
      <c r="F105" s="14">
        <v>347900</v>
      </c>
      <c r="G105" s="15">
        <f t="shared" si="5"/>
        <v>100</v>
      </c>
      <c r="H105" s="15">
        <f t="shared" si="3"/>
        <v>49.7</v>
      </c>
      <c r="I105" s="14">
        <f t="shared" si="4"/>
        <v>347900</v>
      </c>
    </row>
    <row r="106" spans="1:9" ht="15.75">
      <c r="A106" s="26" t="s">
        <v>146</v>
      </c>
      <c r="B106" s="17" t="s">
        <v>147</v>
      </c>
      <c r="C106" s="14">
        <v>20162374</v>
      </c>
      <c r="D106" s="14">
        <v>32844600</v>
      </c>
      <c r="E106" s="14">
        <v>27195805</v>
      </c>
      <c r="F106" s="14">
        <v>24854627</v>
      </c>
      <c r="G106" s="15">
        <f t="shared" si="5"/>
        <v>91.39140025456132</v>
      </c>
      <c r="H106" s="15">
        <f t="shared" si="3"/>
        <v>75.67340445613586</v>
      </c>
      <c r="I106" s="14">
        <f t="shared" si="4"/>
        <v>4692253</v>
      </c>
    </row>
    <row r="107" spans="1:9" ht="62.25" customHeight="1">
      <c r="A107" s="26">
        <v>9800</v>
      </c>
      <c r="B107" s="17" t="s">
        <v>188</v>
      </c>
      <c r="C107" s="14">
        <v>166500</v>
      </c>
      <c r="D107" s="14">
        <v>125000</v>
      </c>
      <c r="E107" s="14">
        <v>125000</v>
      </c>
      <c r="F107" s="14">
        <v>125000</v>
      </c>
      <c r="G107" s="15">
        <f t="shared" si="5"/>
        <v>100</v>
      </c>
      <c r="H107" s="15">
        <f t="shared" si="3"/>
        <v>100</v>
      </c>
      <c r="I107" s="14">
        <f t="shared" si="4"/>
        <v>-41500</v>
      </c>
    </row>
    <row r="108" spans="1:9" ht="25.5" customHeight="1">
      <c r="A108" s="42" t="s">
        <v>153</v>
      </c>
      <c r="B108" s="43"/>
      <c r="C108" s="7">
        <f>SUM(C7+C12+C22+C36+C76+C83+C91+C98+C103)</f>
        <v>549364006.49</v>
      </c>
      <c r="D108" s="7">
        <f>SUM(D7+D12+D22+D36+D76+D83+D91+D98+D103)</f>
        <v>836382658.89</v>
      </c>
      <c r="E108" s="7">
        <f>SUM(E7+E12+E22+E36+E76+E83+E91+E98+E103)</f>
        <v>638389671.3100001</v>
      </c>
      <c r="F108" s="7">
        <f>SUM(F7+F12+F22+F36+F76+F83+F91+F98+F103)</f>
        <v>605008348.5600002</v>
      </c>
      <c r="G108" s="11">
        <f t="shared" si="5"/>
        <v>94.77101146052377</v>
      </c>
      <c r="H108" s="11">
        <f t="shared" si="3"/>
        <v>72.33630947859837</v>
      </c>
      <c r="I108" s="7">
        <f t="shared" si="4"/>
        <v>55644342.07000017</v>
      </c>
    </row>
    <row r="109" spans="1:9" ht="15.75">
      <c r="A109" s="31"/>
      <c r="B109" s="6" t="s">
        <v>154</v>
      </c>
      <c r="C109" s="8"/>
      <c r="D109" s="8"/>
      <c r="E109" s="8"/>
      <c r="F109" s="8"/>
      <c r="G109" s="11"/>
      <c r="H109" s="11"/>
      <c r="I109" s="7"/>
    </row>
    <row r="110" spans="1:9" ht="47.25">
      <c r="A110" s="30">
        <v>8830</v>
      </c>
      <c r="B110" s="9" t="s">
        <v>157</v>
      </c>
      <c r="C110" s="11">
        <v>83200</v>
      </c>
      <c r="D110" s="7">
        <v>200000</v>
      </c>
      <c r="E110" s="7">
        <v>150000</v>
      </c>
      <c r="F110" s="11">
        <v>0</v>
      </c>
      <c r="G110" s="11">
        <f t="shared" si="5"/>
        <v>0</v>
      </c>
      <c r="H110" s="11">
        <f t="shared" si="3"/>
        <v>0</v>
      </c>
      <c r="I110" s="7">
        <f t="shared" si="4"/>
        <v>-83200</v>
      </c>
    </row>
    <row r="111" spans="1:9" ht="15.75">
      <c r="A111" s="32">
        <v>8831</v>
      </c>
      <c r="B111" s="3" t="s">
        <v>158</v>
      </c>
      <c r="C111" s="36">
        <v>83200</v>
      </c>
      <c r="D111" s="4">
        <v>200000</v>
      </c>
      <c r="E111" s="4">
        <v>150000</v>
      </c>
      <c r="F111" s="13">
        <v>0</v>
      </c>
      <c r="G111" s="18">
        <f t="shared" si="5"/>
        <v>0</v>
      </c>
      <c r="H111" s="18">
        <f t="shared" si="3"/>
        <v>0</v>
      </c>
      <c r="I111" s="19">
        <f t="shared" si="4"/>
        <v>-83200</v>
      </c>
    </row>
    <row r="112" spans="1:9" ht="15.75">
      <c r="A112" s="31"/>
      <c r="B112" s="6" t="s">
        <v>155</v>
      </c>
      <c r="C112" s="8">
        <v>83200</v>
      </c>
      <c r="D112" s="7">
        <v>200000</v>
      </c>
      <c r="E112" s="7">
        <v>150000</v>
      </c>
      <c r="F112" s="11">
        <v>0</v>
      </c>
      <c r="G112" s="11">
        <f t="shared" si="5"/>
        <v>0</v>
      </c>
      <c r="H112" s="11">
        <f t="shared" si="3"/>
        <v>0</v>
      </c>
      <c r="I112" s="7">
        <f t="shared" si="4"/>
        <v>-83200</v>
      </c>
    </row>
    <row r="113" spans="1:9" ht="30" customHeight="1">
      <c r="A113" s="40" t="s">
        <v>156</v>
      </c>
      <c r="B113" s="41"/>
      <c r="C113" s="7">
        <f>SUM(C108+C112)</f>
        <v>549447206.49</v>
      </c>
      <c r="D113" s="7">
        <f>SUM(D108+D112)</f>
        <v>836582658.89</v>
      </c>
      <c r="E113" s="7">
        <f>SUM(E108+E112)</f>
        <v>638539671.3100001</v>
      </c>
      <c r="F113" s="7">
        <f>SUM(F108+F112)</f>
        <v>605008348.5600002</v>
      </c>
      <c r="G113" s="11">
        <f t="shared" si="5"/>
        <v>94.74874870637113</v>
      </c>
      <c r="H113" s="11">
        <f t="shared" si="3"/>
        <v>72.31901619413689</v>
      </c>
      <c r="I113" s="7">
        <f t="shared" si="4"/>
        <v>55561142.07000017</v>
      </c>
    </row>
    <row r="115" spans="1:9" s="33" customFormat="1" ht="18.75">
      <c r="A115" s="38" t="s">
        <v>184</v>
      </c>
      <c r="B115" s="38"/>
      <c r="C115" s="38"/>
      <c r="D115" s="38"/>
      <c r="E115" s="38"/>
      <c r="F115" s="39" t="s">
        <v>185</v>
      </c>
      <c r="G115" s="39"/>
      <c r="H115" s="39"/>
      <c r="I115" s="39"/>
    </row>
  </sheetData>
  <sheetProtection/>
  <mergeCells count="6">
    <mergeCell ref="A115:E115"/>
    <mergeCell ref="F115:I115"/>
    <mergeCell ref="A2:I2"/>
    <mergeCell ref="A3:I3"/>
    <mergeCell ref="A113:B113"/>
    <mergeCell ref="A108:B108"/>
  </mergeCells>
  <printOptions/>
  <pageMargins left="0.62" right="0.2" top="0.393700787401575" bottom="0.27" header="0.5" footer="0.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ФинУпр</cp:lastModifiedBy>
  <cp:lastPrinted>2018-10-24T10:33:26Z</cp:lastPrinted>
  <dcterms:created xsi:type="dcterms:W3CDTF">2018-04-11T13:21:04Z</dcterms:created>
  <dcterms:modified xsi:type="dcterms:W3CDTF">2018-10-24T10:35:11Z</dcterms:modified>
  <cp:category/>
  <cp:version/>
  <cp:contentType/>
  <cp:contentStatus/>
</cp:coreProperties>
</file>